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8" i="1" l="1"/>
  <c r="F47" i="1"/>
  <c r="F46" i="1" l="1"/>
  <c r="F44" i="1"/>
  <c r="F45" i="1"/>
  <c r="F6" i="1"/>
  <c r="F43" i="1" l="1"/>
  <c r="F42" i="1"/>
  <c r="F41" i="1"/>
  <c r="F40" i="1"/>
  <c r="F39" i="1"/>
  <c r="F38" i="1" l="1"/>
  <c r="F37" i="1"/>
  <c r="F10" i="1" l="1"/>
  <c r="F30" i="1"/>
  <c r="F34" i="1" l="1"/>
  <c r="F33" i="1"/>
  <c r="F32" i="1"/>
  <c r="F31" i="1"/>
  <c r="F29" i="1"/>
  <c r="F28" i="1"/>
  <c r="F27" i="1"/>
  <c r="F25" i="1"/>
  <c r="F22" i="1"/>
  <c r="F20" i="1"/>
  <c r="F19" i="1"/>
  <c r="F18" i="1"/>
  <c r="F17" i="1"/>
  <c r="F11" i="1"/>
  <c r="F55" i="1" l="1"/>
</calcChain>
</file>

<file path=xl/sharedStrings.xml><?xml version="1.0" encoding="utf-8"?>
<sst xmlns="http://schemas.openxmlformats.org/spreadsheetml/2006/main" count="67" uniqueCount="16">
  <si>
    <t>Фактура №</t>
  </si>
  <si>
    <t>Дата на плащане</t>
  </si>
  <si>
    <t>Информация за извършените плащания след 01.10.2014г.</t>
  </si>
  <si>
    <t>№</t>
  </si>
  <si>
    <t>Информация за извършените плащания по договор с предмет:</t>
  </si>
  <si>
    <t>Дата на фактурата</t>
  </si>
  <si>
    <t>Обща стойност на изплатените суми  към 30.09.2014 г.:</t>
  </si>
  <si>
    <t>Стойност на фактурата</t>
  </si>
  <si>
    <t>Основание за плащането</t>
  </si>
  <si>
    <t>Общо:</t>
  </si>
  <si>
    <t xml:space="preserve">Избор на доставчик на мобилни услуги по проект "Научно-технологичен парк" </t>
  </si>
  <si>
    <t>Изпълнител: Мобилтел ЕАД</t>
  </si>
  <si>
    <t>09.12.2014</t>
  </si>
  <si>
    <t>22.12.2014</t>
  </si>
  <si>
    <t>Текущо по договор</t>
  </si>
  <si>
    <t>298467157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</si>
</sst>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#,##0.00\ &quot;лв.&quot;"/>
    <numFmt numFmtId="165" formatCode="dd/mm/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10" xfId="0" applyNumberFormat="1" applyFont="1" applyFill="1" applyBorder="1"/>
    <xf numFmtId="0" fontId="6" fillId="2" borderId="5" xfId="0" applyFont="1" applyFill="1" applyBorder="1"/>
    <xf numFmtId="14" fontId="2" fillId="2" borderId="1" xfId="0" applyNumberFormat="1" applyFont="1" applyFill="1" applyBorder="1"/>
    <xf numFmtId="0" fontId="6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4" fontId="2" fillId="2" borderId="20" xfId="0" applyNumberFormat="1" applyFont="1" applyFill="1" applyBorder="1" applyAlignment="1">
      <alignment horizontal="center" vertical="center"/>
    </xf>
    <xf numFmtId="14" fontId="2" fillId="2" borderId="20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164" fontId="3" fillId="2" borderId="10" xfId="0" applyNumberFormat="1" applyFont="1" applyFill="1" applyBorder="1"/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44" fontId="2" fillId="2" borderId="6" xfId="1" applyFont="1" applyFill="1" applyBorder="1"/>
    <xf numFmtId="14" fontId="2" fillId="2" borderId="1" xfId="0" applyNumberFormat="1" applyFont="1" applyFill="1" applyBorder="1" applyAlignment="1">
      <alignment horizontal="right"/>
    </xf>
    <xf numFmtId="0" fontId="2" fillId="2" borderId="25" xfId="0" applyFont="1" applyFill="1" applyBorder="1" applyAlignment="1">
      <alignment horizontal="left"/>
    </xf>
    <xf numFmtId="14" fontId="2" fillId="2" borderId="25" xfId="0" applyNumberFormat="1" applyFont="1" applyFill="1" applyBorder="1" applyAlignment="1">
      <alignment horizontal="right"/>
    </xf>
    <xf numFmtId="14" fontId="2" fillId="2" borderId="25" xfId="0" applyNumberFormat="1" applyFont="1" applyFill="1" applyBorder="1" applyAlignment="1">
      <alignment horizontal="left"/>
    </xf>
    <xf numFmtId="44" fontId="2" fillId="2" borderId="26" xfId="1" applyFont="1" applyFill="1" applyBorder="1"/>
    <xf numFmtId="0" fontId="2" fillId="2" borderId="25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/>
    </xf>
    <xf numFmtId="49" fontId="2" fillId="2" borderId="1" xfId="0" applyNumberFormat="1" applyFont="1" applyFill="1" applyBorder="1"/>
    <xf numFmtId="165" fontId="2" fillId="2" borderId="1" xfId="0" applyNumberFormat="1" applyFont="1" applyFill="1" applyBorder="1"/>
    <xf numFmtId="14" fontId="2" fillId="2" borderId="8" xfId="0" applyNumberFormat="1" applyFont="1" applyFill="1" applyBorder="1" applyAlignment="1">
      <alignment horizontal="right"/>
    </xf>
    <xf numFmtId="0" fontId="2" fillId="2" borderId="25" xfId="0" applyNumberFormat="1" applyFont="1" applyFill="1" applyBorder="1" applyAlignment="1">
      <alignment horizontal="lef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1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31" workbookViewId="0">
      <selection activeCell="F49" sqref="F49"/>
    </sheetView>
  </sheetViews>
  <sheetFormatPr defaultRowHeight="15" x14ac:dyDescent="0.25"/>
  <cols>
    <col min="1" max="1" width="3.7109375" customWidth="1"/>
    <col min="2" max="2" width="12.42578125" customWidth="1"/>
    <col min="3" max="4" width="11.7109375" customWidth="1"/>
    <col min="5" max="5" width="33.7109375" customWidth="1"/>
    <col min="6" max="6" width="15.7109375" customWidth="1"/>
  </cols>
  <sheetData>
    <row r="1" spans="1:6" ht="7.5" customHeight="1" thickBot="1" x14ac:dyDescent="0.3">
      <c r="A1" s="1"/>
      <c r="B1" s="2"/>
      <c r="C1" s="2"/>
      <c r="D1" s="2"/>
      <c r="E1" s="2"/>
      <c r="F1" s="2"/>
    </row>
    <row r="2" spans="1:6" ht="19.5" customHeight="1" x14ac:dyDescent="0.25">
      <c r="A2" s="34" t="s">
        <v>4</v>
      </c>
      <c r="B2" s="35"/>
      <c r="C2" s="35"/>
      <c r="D2" s="35"/>
      <c r="E2" s="35"/>
      <c r="F2" s="36"/>
    </row>
    <row r="3" spans="1:6" ht="19.5" customHeight="1" x14ac:dyDescent="0.25">
      <c r="A3" s="41" t="s">
        <v>10</v>
      </c>
      <c r="B3" s="42"/>
      <c r="C3" s="42"/>
      <c r="D3" s="42"/>
      <c r="E3" s="42"/>
      <c r="F3" s="43"/>
    </row>
    <row r="4" spans="1:6" ht="19.5" customHeight="1" thickBot="1" x14ac:dyDescent="0.3">
      <c r="A4" s="44" t="s">
        <v>11</v>
      </c>
      <c r="B4" s="45"/>
      <c r="C4" s="45"/>
      <c r="D4" s="45"/>
      <c r="E4" s="45"/>
      <c r="F4" s="46"/>
    </row>
    <row r="5" spans="1:6" ht="5.25" customHeight="1" thickBot="1" x14ac:dyDescent="0.3">
      <c r="A5" s="1"/>
      <c r="B5" s="2"/>
      <c r="C5" s="2"/>
      <c r="D5" s="2"/>
      <c r="E5" s="2"/>
      <c r="F5" s="2"/>
    </row>
    <row r="6" spans="1:6" ht="15.75" thickBot="1" x14ac:dyDescent="0.3">
      <c r="A6" s="47" t="s">
        <v>6</v>
      </c>
      <c r="B6" s="48"/>
      <c r="C6" s="48"/>
      <c r="D6" s="48"/>
      <c r="E6" s="49"/>
      <c r="F6" s="3">
        <f>SUM(F10:F21)</f>
        <v>5442.51</v>
      </c>
    </row>
    <row r="7" spans="1:6" ht="6" customHeight="1" thickBot="1" x14ac:dyDescent="0.3">
      <c r="A7" s="1"/>
      <c r="B7" s="2"/>
      <c r="C7" s="2"/>
      <c r="D7" s="2"/>
      <c r="E7" s="2"/>
      <c r="F7" s="2"/>
    </row>
    <row r="8" spans="1:6" ht="14.25" customHeight="1" x14ac:dyDescent="0.25">
      <c r="A8" s="37" t="s">
        <v>2</v>
      </c>
      <c r="B8" s="38"/>
      <c r="C8" s="38"/>
      <c r="D8" s="38"/>
      <c r="E8" s="39"/>
      <c r="F8" s="40"/>
    </row>
    <row r="9" spans="1:6" ht="25.5" x14ac:dyDescent="0.25">
      <c r="A9" s="9" t="s">
        <v>3</v>
      </c>
      <c r="B9" s="10" t="s">
        <v>0</v>
      </c>
      <c r="C9" s="10" t="s">
        <v>5</v>
      </c>
      <c r="D9" s="10" t="s">
        <v>1</v>
      </c>
      <c r="E9" s="11" t="s">
        <v>8</v>
      </c>
      <c r="F9" s="12" t="s">
        <v>7</v>
      </c>
    </row>
    <row r="10" spans="1:6" x14ac:dyDescent="0.25">
      <c r="A10" s="4">
        <v>1</v>
      </c>
      <c r="B10" s="27" t="s">
        <v>15</v>
      </c>
      <c r="C10" s="5">
        <v>41884</v>
      </c>
      <c r="D10" s="28" t="s">
        <v>12</v>
      </c>
      <c r="E10" s="14" t="s">
        <v>14</v>
      </c>
      <c r="F10" s="19">
        <f>84.59/1.2</f>
        <v>70.491666666666674</v>
      </c>
    </row>
    <row r="11" spans="1:6" x14ac:dyDescent="0.25">
      <c r="A11" s="4">
        <v>2</v>
      </c>
      <c r="B11" s="27">
        <v>300056135</v>
      </c>
      <c r="C11" s="5">
        <v>41914</v>
      </c>
      <c r="D11" s="28" t="s">
        <v>12</v>
      </c>
      <c r="E11" s="13" t="s">
        <v>14</v>
      </c>
      <c r="F11" s="19">
        <f>2.56/1.2</f>
        <v>2.1333333333333333</v>
      </c>
    </row>
    <row r="12" spans="1:6" x14ac:dyDescent="0.25">
      <c r="A12" s="4">
        <v>3</v>
      </c>
      <c r="B12" s="27">
        <v>298486405</v>
      </c>
      <c r="C12" s="5">
        <v>41884</v>
      </c>
      <c r="D12" s="28" t="s">
        <v>12</v>
      </c>
      <c r="E12" s="13" t="s">
        <v>14</v>
      </c>
      <c r="F12" s="19">
        <v>130</v>
      </c>
    </row>
    <row r="13" spans="1:6" x14ac:dyDescent="0.25">
      <c r="A13" s="4">
        <v>4</v>
      </c>
      <c r="B13" s="27">
        <v>645645587</v>
      </c>
      <c r="C13" s="5">
        <v>41941</v>
      </c>
      <c r="D13" s="28" t="s">
        <v>12</v>
      </c>
      <c r="E13" s="13" t="s">
        <v>14</v>
      </c>
      <c r="F13" s="19">
        <v>578.54999999999995</v>
      </c>
    </row>
    <row r="14" spans="1:6" x14ac:dyDescent="0.25">
      <c r="A14" s="4">
        <v>5</v>
      </c>
      <c r="B14" s="27">
        <v>300049186</v>
      </c>
      <c r="C14" s="5">
        <v>41914</v>
      </c>
      <c r="D14" s="28" t="s">
        <v>13</v>
      </c>
      <c r="E14" s="13" t="s">
        <v>14</v>
      </c>
      <c r="F14" s="19">
        <v>1114.3900000000001</v>
      </c>
    </row>
    <row r="15" spans="1:6" x14ac:dyDescent="0.25">
      <c r="A15" s="4">
        <v>6</v>
      </c>
      <c r="B15" s="27">
        <v>298464767</v>
      </c>
      <c r="C15" s="5">
        <v>41884</v>
      </c>
      <c r="D15" s="28" t="s">
        <v>13</v>
      </c>
      <c r="E15" s="13" t="s">
        <v>14</v>
      </c>
      <c r="F15" s="19">
        <v>1423.17</v>
      </c>
    </row>
    <row r="16" spans="1:6" x14ac:dyDescent="0.25">
      <c r="A16" s="4">
        <v>7</v>
      </c>
      <c r="B16" s="27">
        <v>573782750</v>
      </c>
      <c r="C16" s="5">
        <v>41914</v>
      </c>
      <c r="D16" s="28" t="s">
        <v>13</v>
      </c>
      <c r="E16" s="13" t="s">
        <v>14</v>
      </c>
      <c r="F16" s="19">
        <v>1</v>
      </c>
    </row>
    <row r="17" spans="1:6" x14ac:dyDescent="0.25">
      <c r="A17" s="4">
        <v>8</v>
      </c>
      <c r="B17" s="27">
        <v>301637848</v>
      </c>
      <c r="C17" s="5">
        <v>41944</v>
      </c>
      <c r="D17" s="28" t="s">
        <v>13</v>
      </c>
      <c r="E17" s="13" t="s">
        <v>14</v>
      </c>
      <c r="F17" s="19">
        <f>1205.39/1.2</f>
        <v>1004.4916666666668</v>
      </c>
    </row>
    <row r="18" spans="1:6" x14ac:dyDescent="0.25">
      <c r="A18" s="4">
        <v>9</v>
      </c>
      <c r="B18" s="27">
        <v>301631623</v>
      </c>
      <c r="C18" s="5">
        <v>41944</v>
      </c>
      <c r="D18" s="28" t="s">
        <v>13</v>
      </c>
      <c r="E18" s="13" t="s">
        <v>14</v>
      </c>
      <c r="F18" s="19">
        <f>0.48/1.2</f>
        <v>0.4</v>
      </c>
    </row>
    <row r="19" spans="1:6" x14ac:dyDescent="0.25">
      <c r="A19" s="4">
        <v>10</v>
      </c>
      <c r="B19" s="17">
        <v>303976937</v>
      </c>
      <c r="C19" s="5">
        <v>41974</v>
      </c>
      <c r="D19" s="18">
        <v>42032</v>
      </c>
      <c r="E19" s="13" t="s">
        <v>14</v>
      </c>
      <c r="F19" s="19">
        <f>0.7/1.2</f>
        <v>0.58333333333333337</v>
      </c>
    </row>
    <row r="20" spans="1:6" x14ac:dyDescent="0.25">
      <c r="A20" s="4">
        <v>11</v>
      </c>
      <c r="B20" s="17">
        <v>303989253</v>
      </c>
      <c r="C20" s="5">
        <v>41974</v>
      </c>
      <c r="D20" s="18">
        <v>42032</v>
      </c>
      <c r="E20" s="13" t="s">
        <v>14</v>
      </c>
      <c r="F20" s="19">
        <f>1339.56/1.2</f>
        <v>1116.3</v>
      </c>
    </row>
    <row r="21" spans="1:6" x14ac:dyDescent="0.25">
      <c r="A21" s="4">
        <v>12</v>
      </c>
      <c r="B21" s="17">
        <v>573894737</v>
      </c>
      <c r="C21" s="5">
        <v>41974</v>
      </c>
      <c r="D21" s="18">
        <v>42032</v>
      </c>
      <c r="E21" s="13" t="s">
        <v>14</v>
      </c>
      <c r="F21" s="19">
        <v>1</v>
      </c>
    </row>
    <row r="22" spans="1:6" x14ac:dyDescent="0.25">
      <c r="A22" s="4">
        <v>13</v>
      </c>
      <c r="B22" s="17">
        <v>305823388</v>
      </c>
      <c r="C22" s="20">
        <v>42006</v>
      </c>
      <c r="D22" s="18">
        <v>42059</v>
      </c>
      <c r="E22" s="13" t="s">
        <v>14</v>
      </c>
      <c r="F22" s="19">
        <f>1541.38/1.2</f>
        <v>1284.4833333333336</v>
      </c>
    </row>
    <row r="23" spans="1:6" x14ac:dyDescent="0.25">
      <c r="A23" s="4">
        <v>14</v>
      </c>
      <c r="B23" s="17">
        <v>305826340</v>
      </c>
      <c r="C23" s="20">
        <v>42006</v>
      </c>
      <c r="D23" s="18">
        <v>42059</v>
      </c>
      <c r="E23" s="13" t="s">
        <v>14</v>
      </c>
      <c r="F23" s="19">
        <v>0.01</v>
      </c>
    </row>
    <row r="24" spans="1:6" x14ac:dyDescent="0.25">
      <c r="A24" s="4">
        <v>15</v>
      </c>
      <c r="B24" s="21">
        <v>307434055</v>
      </c>
      <c r="C24" s="22">
        <v>42036</v>
      </c>
      <c r="D24" s="23">
        <v>42090</v>
      </c>
      <c r="E24" s="13" t="s">
        <v>14</v>
      </c>
      <c r="F24" s="24">
        <v>1134.75</v>
      </c>
    </row>
    <row r="25" spans="1:6" x14ac:dyDescent="0.25">
      <c r="A25" s="4">
        <v>16</v>
      </c>
      <c r="B25" s="21">
        <v>307436338</v>
      </c>
      <c r="C25" s="22">
        <v>42036</v>
      </c>
      <c r="D25" s="23">
        <v>42090</v>
      </c>
      <c r="E25" s="13" t="s">
        <v>14</v>
      </c>
      <c r="F25" s="24">
        <f>0.55/1.2</f>
        <v>0.45833333333333337</v>
      </c>
    </row>
    <row r="26" spans="1:6" x14ac:dyDescent="0.25">
      <c r="A26" s="4">
        <v>17</v>
      </c>
      <c r="B26" s="21">
        <v>573986230</v>
      </c>
      <c r="C26" s="22">
        <v>42006</v>
      </c>
      <c r="D26" s="23">
        <v>42090</v>
      </c>
      <c r="E26" s="13" t="s">
        <v>14</v>
      </c>
      <c r="F26" s="24">
        <v>1</v>
      </c>
    </row>
    <row r="27" spans="1:6" x14ac:dyDescent="0.25">
      <c r="A27" s="4">
        <v>18</v>
      </c>
      <c r="B27" s="21">
        <v>309030194</v>
      </c>
      <c r="C27" s="22">
        <v>42067</v>
      </c>
      <c r="D27" s="23">
        <v>42124</v>
      </c>
      <c r="E27" s="13" t="s">
        <v>14</v>
      </c>
      <c r="F27" s="24">
        <f>1785.65/1.2</f>
        <v>1488.0416666666667</v>
      </c>
    </row>
    <row r="28" spans="1:6" x14ac:dyDescent="0.25">
      <c r="A28" s="4">
        <v>19</v>
      </c>
      <c r="B28" s="21">
        <v>309033589</v>
      </c>
      <c r="C28" s="22">
        <v>42067</v>
      </c>
      <c r="D28" s="23">
        <v>42124</v>
      </c>
      <c r="E28" s="13" t="s">
        <v>14</v>
      </c>
      <c r="F28" s="24">
        <f>1.16/1.2</f>
        <v>0.96666666666666667</v>
      </c>
    </row>
    <row r="29" spans="1:6" x14ac:dyDescent="0.25">
      <c r="A29" s="4">
        <v>20</v>
      </c>
      <c r="B29" s="25">
        <v>310622417</v>
      </c>
      <c r="C29" s="22">
        <v>42095</v>
      </c>
      <c r="D29" s="23">
        <v>42152</v>
      </c>
      <c r="E29" s="13" t="s">
        <v>14</v>
      </c>
      <c r="F29" s="24">
        <f>1408.18/1.2</f>
        <v>1173.4833333333333</v>
      </c>
    </row>
    <row r="30" spans="1:6" x14ac:dyDescent="0.25">
      <c r="A30" s="4">
        <v>21</v>
      </c>
      <c r="B30" s="27">
        <v>310624455</v>
      </c>
      <c r="C30" s="22">
        <v>42095</v>
      </c>
      <c r="D30" s="23">
        <v>42152</v>
      </c>
      <c r="E30" s="13" t="s">
        <v>14</v>
      </c>
      <c r="F30" s="24">
        <f>0.55/1.2</f>
        <v>0.45833333333333337</v>
      </c>
    </row>
    <row r="31" spans="1:6" x14ac:dyDescent="0.25">
      <c r="A31" s="4">
        <v>22</v>
      </c>
      <c r="B31" s="26">
        <v>312466763</v>
      </c>
      <c r="C31" s="22">
        <v>42129</v>
      </c>
      <c r="D31" s="23">
        <v>42194</v>
      </c>
      <c r="E31" s="13" t="s">
        <v>14</v>
      </c>
      <c r="F31" s="24">
        <f>0.55/1.2</f>
        <v>0.45833333333333337</v>
      </c>
    </row>
    <row r="32" spans="1:6" x14ac:dyDescent="0.25">
      <c r="A32" s="4">
        <v>23</v>
      </c>
      <c r="B32" s="17">
        <v>312467210</v>
      </c>
      <c r="C32" s="22">
        <v>42129</v>
      </c>
      <c r="D32" s="23">
        <v>42194</v>
      </c>
      <c r="E32" s="13" t="s">
        <v>14</v>
      </c>
      <c r="F32" s="24">
        <f>1287.47/1.2</f>
        <v>1072.8916666666667</v>
      </c>
    </row>
    <row r="33" spans="1:6" x14ac:dyDescent="0.25">
      <c r="A33" s="4">
        <v>24</v>
      </c>
      <c r="B33" s="21">
        <v>314157050</v>
      </c>
      <c r="C33" s="22">
        <v>42157</v>
      </c>
      <c r="D33" s="23">
        <v>42214</v>
      </c>
      <c r="E33" s="13" t="s">
        <v>14</v>
      </c>
      <c r="F33" s="24">
        <f>1366.08/1.2</f>
        <v>1138.4000000000001</v>
      </c>
    </row>
    <row r="34" spans="1:6" x14ac:dyDescent="0.25">
      <c r="A34" s="4">
        <v>25</v>
      </c>
      <c r="B34" s="21">
        <v>314158400</v>
      </c>
      <c r="C34" s="22">
        <v>42157</v>
      </c>
      <c r="D34" s="23">
        <v>42214</v>
      </c>
      <c r="E34" s="13" t="s">
        <v>14</v>
      </c>
      <c r="F34" s="24">
        <f>2.21/1.2</f>
        <v>1.8416666666666668</v>
      </c>
    </row>
    <row r="35" spans="1:6" x14ac:dyDescent="0.25">
      <c r="A35" s="4">
        <v>26</v>
      </c>
      <c r="B35" s="30">
        <v>315747187</v>
      </c>
      <c r="C35" s="22">
        <v>42187</v>
      </c>
      <c r="D35" s="23">
        <v>42243</v>
      </c>
      <c r="E35" s="13" t="s">
        <v>14</v>
      </c>
      <c r="F35" s="24">
        <v>1460.24</v>
      </c>
    </row>
    <row r="36" spans="1:6" ht="14.25" customHeight="1" x14ac:dyDescent="0.25">
      <c r="A36" s="4">
        <v>27</v>
      </c>
      <c r="B36" s="30">
        <v>315747683</v>
      </c>
      <c r="C36" s="22">
        <v>42187</v>
      </c>
      <c r="D36" s="23">
        <v>42243</v>
      </c>
      <c r="E36" s="13" t="s">
        <v>14</v>
      </c>
      <c r="F36" s="24">
        <v>0.88</v>
      </c>
    </row>
    <row r="37" spans="1:6" ht="14.25" customHeight="1" x14ac:dyDescent="0.25">
      <c r="A37" s="31">
        <v>28</v>
      </c>
      <c r="B37" s="30">
        <v>317340132</v>
      </c>
      <c r="C37" s="22">
        <v>42217</v>
      </c>
      <c r="D37" s="23">
        <v>42263</v>
      </c>
      <c r="E37" s="13" t="s">
        <v>14</v>
      </c>
      <c r="F37" s="24">
        <f>1255.75/1.2</f>
        <v>1046.4583333333335</v>
      </c>
    </row>
    <row r="38" spans="1:6" ht="14.25" customHeight="1" x14ac:dyDescent="0.25">
      <c r="A38" s="31">
        <v>29</v>
      </c>
      <c r="B38" s="30">
        <v>317339236</v>
      </c>
      <c r="C38" s="22">
        <v>42217</v>
      </c>
      <c r="D38" s="23">
        <v>42263</v>
      </c>
      <c r="E38" s="13" t="s">
        <v>14</v>
      </c>
      <c r="F38" s="24">
        <f>4.04/1.2</f>
        <v>3.3666666666666667</v>
      </c>
    </row>
    <row r="39" spans="1:6" ht="14.25" customHeight="1" x14ac:dyDescent="0.25">
      <c r="A39" s="33">
        <v>30</v>
      </c>
      <c r="B39" s="30">
        <v>319018330</v>
      </c>
      <c r="C39" s="22">
        <v>42248</v>
      </c>
      <c r="D39" s="23">
        <v>42297</v>
      </c>
      <c r="E39" s="13" t="s">
        <v>14</v>
      </c>
      <c r="F39" s="24">
        <f>1127.83/1.2</f>
        <v>939.85833333333335</v>
      </c>
    </row>
    <row r="40" spans="1:6" ht="14.25" customHeight="1" x14ac:dyDescent="0.25">
      <c r="A40" s="33">
        <v>31</v>
      </c>
      <c r="B40" s="30">
        <v>319069311</v>
      </c>
      <c r="C40" s="22">
        <v>42248</v>
      </c>
      <c r="D40" s="23">
        <v>42297</v>
      </c>
      <c r="E40" s="13" t="s">
        <v>14</v>
      </c>
      <c r="F40" s="24">
        <f>1.19/1.2</f>
        <v>0.9916666666666667</v>
      </c>
    </row>
    <row r="41" spans="1:6" ht="14.25" customHeight="1" x14ac:dyDescent="0.25">
      <c r="A41" s="32">
        <v>32</v>
      </c>
      <c r="B41" s="30">
        <v>320620848</v>
      </c>
      <c r="C41" s="22">
        <v>42248</v>
      </c>
      <c r="D41" s="23">
        <v>42297</v>
      </c>
      <c r="E41" s="13" t="s">
        <v>14</v>
      </c>
      <c r="F41" s="24">
        <f>5.27/1.2</f>
        <v>4.3916666666666666</v>
      </c>
    </row>
    <row r="42" spans="1:6" ht="14.25" customHeight="1" x14ac:dyDescent="0.25">
      <c r="A42" s="31">
        <v>33</v>
      </c>
      <c r="B42" s="30">
        <v>320621940</v>
      </c>
      <c r="C42" s="22">
        <v>42279</v>
      </c>
      <c r="D42" s="23">
        <v>42305</v>
      </c>
      <c r="E42" s="13" t="s">
        <v>14</v>
      </c>
      <c r="F42" s="24">
        <f>1237.72/1.2</f>
        <v>1031.4333333333334</v>
      </c>
    </row>
    <row r="43" spans="1:6" ht="14.25" customHeight="1" x14ac:dyDescent="0.25">
      <c r="A43" s="31">
        <v>34</v>
      </c>
      <c r="B43" s="30">
        <v>320673953</v>
      </c>
      <c r="C43" s="22">
        <v>42279</v>
      </c>
      <c r="D43" s="23">
        <v>42305</v>
      </c>
      <c r="E43" s="13" t="s">
        <v>14</v>
      </c>
      <c r="F43" s="24">
        <f>2.87/1.2</f>
        <v>2.3916666666666671</v>
      </c>
    </row>
    <row r="44" spans="1:6" ht="14.25" customHeight="1" x14ac:dyDescent="0.25">
      <c r="A44" s="31">
        <v>35</v>
      </c>
      <c r="B44" s="30">
        <v>322264110</v>
      </c>
      <c r="C44" s="22">
        <v>42310</v>
      </c>
      <c r="D44" s="23">
        <v>42321</v>
      </c>
      <c r="E44" s="13" t="s">
        <v>14</v>
      </c>
      <c r="F44" s="24">
        <f>0.5/1.2</f>
        <v>0.41666666666666669</v>
      </c>
    </row>
    <row r="45" spans="1:6" ht="14.25" customHeight="1" x14ac:dyDescent="0.25">
      <c r="A45" s="31">
        <v>36</v>
      </c>
      <c r="B45" s="30">
        <v>32221293</v>
      </c>
      <c r="C45" s="22">
        <v>42310</v>
      </c>
      <c r="D45" s="23">
        <v>42321</v>
      </c>
      <c r="E45" s="13" t="s">
        <v>14</v>
      </c>
      <c r="F45" s="24">
        <f>1268.3/1.2</f>
        <v>1056.9166666666667</v>
      </c>
    </row>
    <row r="46" spans="1:6" ht="14.25" customHeight="1" x14ac:dyDescent="0.25">
      <c r="A46" s="31">
        <v>37</v>
      </c>
      <c r="B46" s="30">
        <v>322214972</v>
      </c>
      <c r="C46" s="22">
        <v>42310</v>
      </c>
      <c r="D46" s="23">
        <v>42321</v>
      </c>
      <c r="E46" s="13" t="s">
        <v>14</v>
      </c>
      <c r="F46" s="24">
        <f>1.6/1.2</f>
        <v>1.3333333333333335</v>
      </c>
    </row>
    <row r="47" spans="1:6" ht="14.25" customHeight="1" x14ac:dyDescent="0.25">
      <c r="A47" s="31">
        <v>38</v>
      </c>
      <c r="B47" s="30">
        <v>323895780</v>
      </c>
      <c r="C47" s="22">
        <v>42341</v>
      </c>
      <c r="D47" s="23">
        <v>42354</v>
      </c>
      <c r="E47" s="13" t="s">
        <v>14</v>
      </c>
      <c r="F47" s="24">
        <f>1369/1.2</f>
        <v>1140.8333333333335</v>
      </c>
    </row>
    <row r="48" spans="1:6" ht="14.25" customHeight="1" x14ac:dyDescent="0.25">
      <c r="A48" s="31">
        <v>39</v>
      </c>
      <c r="B48" s="30">
        <v>323897022</v>
      </c>
      <c r="C48" s="22">
        <v>42341</v>
      </c>
      <c r="D48" s="23">
        <v>42354</v>
      </c>
      <c r="E48" s="13" t="s">
        <v>14</v>
      </c>
      <c r="F48" s="24">
        <f>1.39/1.2</f>
        <v>1.1583333333333332</v>
      </c>
    </row>
    <row r="49" spans="1:6" ht="14.25" customHeight="1" x14ac:dyDescent="0.25">
      <c r="A49" s="31">
        <v>40</v>
      </c>
      <c r="B49" s="30"/>
      <c r="C49" s="22"/>
      <c r="D49" s="23"/>
      <c r="E49" s="13" t="s">
        <v>14</v>
      </c>
      <c r="F49" s="24"/>
    </row>
    <row r="50" spans="1:6" ht="14.25" customHeight="1" x14ac:dyDescent="0.25">
      <c r="A50" s="31">
        <v>41</v>
      </c>
      <c r="B50" s="30"/>
      <c r="C50" s="22"/>
      <c r="D50" s="23"/>
      <c r="E50" s="13" t="s">
        <v>14</v>
      </c>
      <c r="F50" s="24"/>
    </row>
    <row r="51" spans="1:6" ht="14.25" customHeight="1" x14ac:dyDescent="0.25">
      <c r="A51" s="31">
        <v>42</v>
      </c>
      <c r="B51" s="30"/>
      <c r="C51" s="22"/>
      <c r="D51" s="23"/>
      <c r="E51" s="13" t="s">
        <v>14</v>
      </c>
      <c r="F51" s="24"/>
    </row>
    <row r="52" spans="1:6" ht="14.25" customHeight="1" x14ac:dyDescent="0.25">
      <c r="A52" s="31">
        <v>43</v>
      </c>
      <c r="B52" s="30"/>
      <c r="C52" s="22"/>
      <c r="D52" s="23"/>
      <c r="E52" s="13" t="s">
        <v>14</v>
      </c>
      <c r="F52" s="24"/>
    </row>
    <row r="53" spans="1:6" ht="14.25" customHeight="1" x14ac:dyDescent="0.25">
      <c r="A53" s="31">
        <v>44</v>
      </c>
      <c r="B53" s="30"/>
      <c r="C53" s="22"/>
      <c r="D53" s="23"/>
      <c r="E53" s="13" t="s">
        <v>14</v>
      </c>
      <c r="F53" s="24"/>
    </row>
    <row r="54" spans="1:6" ht="15.75" thickBot="1" x14ac:dyDescent="0.3">
      <c r="A54" s="6">
        <v>45</v>
      </c>
      <c r="B54" s="29"/>
      <c r="C54" s="7"/>
      <c r="D54" s="7"/>
      <c r="E54" s="13" t="s">
        <v>14</v>
      </c>
      <c r="F54" s="8"/>
    </row>
    <row r="55" spans="1:6" ht="15.75" customHeight="1" thickBot="1" x14ac:dyDescent="0.3">
      <c r="E55" s="15" t="s">
        <v>9</v>
      </c>
      <c r="F55" s="16">
        <f>SUM(F6,F10:F54)</f>
        <v>24872.933333333338</v>
      </c>
    </row>
    <row r="56" spans="1:6" ht="3" customHeight="1" x14ac:dyDescent="0.25"/>
  </sheetData>
  <mergeCells count="5">
    <mergeCell ref="A2:F2"/>
    <mergeCell ref="A8:F8"/>
    <mergeCell ref="A3:F3"/>
    <mergeCell ref="A4:F4"/>
    <mergeCell ref="A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2015-12-30T11:39:55Z</dcterms:modified>
</cp:coreProperties>
</file>