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lubenova\Desktop\"/>
    </mc:Choice>
  </mc:AlternateContent>
  <xr:revisionPtr revIDLastSave="0" documentId="8_{FDC3C737-96DB-47BE-9420-AB60A348A6B1}" xr6:coauthVersionLast="47" xr6:coauthVersionMax="47" xr10:uidLastSave="{00000000-0000-0000-0000-000000000000}"/>
  <bookViews>
    <workbookView xWindow="0" yWindow="0" windowWidth="23040" windowHeight="12240" xr2:uid="{00F8179A-A8A9-4985-9CB7-A3E01CCD0626}"/>
  </bookViews>
  <sheets>
    <sheet name="КС" sheetId="9" r:id="rId1"/>
    <sheet name="КС-вед" sheetId="12" r:id="rId2"/>
    <sheet name="Настилки В1" sheetId="21" r:id="rId3"/>
    <sheet name="Маркировка В2" sheetId="10" r:id="rId4"/>
    <sheet name="Пътни знаци В3" sheetId="15" r:id="rId5"/>
  </sheets>
  <definedNames>
    <definedName name="_xlnm.Print_Area" localSheetId="0">КС!$A$1:$F$23</definedName>
    <definedName name="_xlnm.Print_Area" localSheetId="1">'КС-вед'!$A$1:$F$33</definedName>
    <definedName name="_xlnm.Print_Titles" localSheetId="0">КС!$5:$5</definedName>
    <definedName name="_xlnm.Print_Titles" localSheetId="1">'КС-вед'!$5:$5</definedName>
    <definedName name="_xlnm.Print_Titles" localSheetId="3">'Маркировка В2'!$5:$6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9" l="1"/>
  <c r="B12" i="9"/>
  <c r="B14" i="12"/>
  <c r="B16" i="12"/>
  <c r="H20" i="21"/>
  <c r="C8" i="10"/>
  <c r="C10" i="10" s="1"/>
  <c r="G14" i="10" s="1"/>
  <c r="D20" i="12" s="1"/>
  <c r="D9" i="10"/>
  <c r="D10" i="10" s="1"/>
  <c r="G15" i="10" s="1"/>
  <c r="D22" i="12" s="1"/>
  <c r="D21" i="12" s="1"/>
  <c r="E9" i="21"/>
  <c r="B16" i="9"/>
  <c r="C16" i="9"/>
  <c r="B17" i="9"/>
  <c r="C17" i="9"/>
  <c r="B7" i="9"/>
  <c r="C7" i="9"/>
  <c r="D9" i="21"/>
  <c r="E12" i="15"/>
  <c r="F12" i="15" s="1"/>
  <c r="F26" i="15"/>
  <c r="F22" i="10"/>
  <c r="G31" i="21"/>
  <c r="E32" i="12"/>
  <c r="A2" i="15"/>
  <c r="A2" i="10"/>
  <c r="A2" i="21"/>
  <c r="A2" i="12"/>
  <c r="A1" i="15"/>
  <c r="A1" i="10"/>
  <c r="A1" i="21"/>
  <c r="A1" i="12"/>
  <c r="C13" i="21"/>
  <c r="H24" i="21" s="1"/>
  <c r="D17" i="12" s="1"/>
  <c r="F13" i="21" l="1"/>
  <c r="H23" i="21" s="1"/>
  <c r="D15" i="12" s="1"/>
  <c r="D14" i="12" s="1"/>
  <c r="E13" i="21"/>
  <c r="H22" i="21" s="1"/>
  <c r="D13" i="12" s="1"/>
  <c r="E11" i="15"/>
  <c r="F11" i="15" s="1"/>
  <c r="D13" i="21" l="1"/>
  <c r="H21" i="21" s="1"/>
  <c r="D11" i="12" s="1"/>
  <c r="D16" i="12"/>
  <c r="D12" i="9" s="1"/>
  <c r="F12" i="9" s="1"/>
  <c r="D8" i="12" l="1"/>
  <c r="B15" i="9" l="1"/>
  <c r="C15" i="9"/>
  <c r="C14" i="9"/>
  <c r="B14" i="9"/>
  <c r="B10" i="9"/>
  <c r="C10" i="9"/>
  <c r="B11" i="9"/>
  <c r="C11" i="9"/>
  <c r="C9" i="9"/>
  <c r="B9" i="9"/>
  <c r="G21" i="15" l="1"/>
  <c r="D26" i="12" s="1"/>
  <c r="D25" i="12" s="1"/>
  <c r="D17" i="9" s="1"/>
  <c r="F17" i="9" s="1"/>
  <c r="F10" i="15"/>
  <c r="F15" i="15" s="1"/>
  <c r="G20" i="15" l="1"/>
  <c r="G15" i="15"/>
  <c r="D24" i="12" l="1"/>
  <c r="D23" i="12" s="1"/>
  <c r="D16" i="9" s="1"/>
  <c r="F16" i="9" s="1"/>
  <c r="D19" i="12"/>
  <c r="D11" i="9" l="1"/>
  <c r="F11" i="9" s="1"/>
  <c r="D12" i="12"/>
  <c r="F19" i="9" l="1"/>
  <c r="D7" i="12"/>
  <c r="D10" i="9"/>
  <c r="F10" i="9" s="1"/>
  <c r="D15" i="9" l="1"/>
  <c r="F15" i="9" s="1"/>
  <c r="D10" i="12"/>
  <c r="D7" i="9" l="1"/>
  <c r="F7" i="9" s="1"/>
  <c r="D14" i="9"/>
  <c r="F14" i="9" s="1"/>
  <c r="D9" i="9"/>
  <c r="F9" i="9" s="1"/>
</calcChain>
</file>

<file path=xl/sharedStrings.xml><?xml version="1.0" encoding="utf-8"?>
<sst xmlns="http://schemas.openxmlformats.org/spreadsheetml/2006/main" count="115" uniqueCount="68">
  <si>
    <t>№</t>
  </si>
  <si>
    <t>Всичко:</t>
  </si>
  <si>
    <t>РЕКАПИТУЛАЦИЯ</t>
  </si>
  <si>
    <t>бр.</t>
  </si>
  <si>
    <t>площ</t>
  </si>
  <si>
    <t>м3</t>
  </si>
  <si>
    <t>м2</t>
  </si>
  <si>
    <t>№
по ред</t>
  </si>
  <si>
    <t>Наименование на вида дейност</t>
  </si>
  <si>
    <t>Ед.   мярка</t>
  </si>
  <si>
    <t>количество</t>
  </si>
  <si>
    <t>Формиране и уплътняване на земна основа</t>
  </si>
  <si>
    <t>бр</t>
  </si>
  <si>
    <t>Механизиран земен изкоп, вкл.всички, свързани с това присъщи разходи</t>
  </si>
  <si>
    <t>Доставка и монтаж на стандартни пътни знаци, съгласно ТС, включително всички свързани с това разходи.</t>
  </si>
  <si>
    <t xml:space="preserve">Доставка и монтаж на нови тръбни стойки за нестандартни пътни знаци, включително всички свързани с това разходи и  съгласно ТС </t>
  </si>
  <si>
    <t>№ по ред</t>
  </si>
  <si>
    <t xml:space="preserve">№ на знака </t>
  </si>
  <si>
    <t>Форма</t>
  </si>
  <si>
    <t>Площ м2</t>
  </si>
  <si>
    <t>Обща Площ м2</t>
  </si>
  <si>
    <t>правоъгълник</t>
  </si>
  <si>
    <t xml:space="preserve">Общо: </t>
  </si>
  <si>
    <t>Стандартни</t>
  </si>
  <si>
    <t>Нестандартни</t>
  </si>
  <si>
    <t>Маркировка</t>
  </si>
  <si>
    <t>Ведомост 1</t>
  </si>
  <si>
    <t>Ведомост 2</t>
  </si>
  <si>
    <t>Ведомост 3</t>
  </si>
  <si>
    <t>стълбчета</t>
  </si>
  <si>
    <t>ВЕДОМОСТ № 3</t>
  </si>
  <si>
    <t>ВЕДОМОСТ № 1</t>
  </si>
  <si>
    <t>ед. Стойност</t>
  </si>
  <si>
    <t>обща стойност</t>
  </si>
  <si>
    <t>Обобщена количествена сметка</t>
  </si>
  <si>
    <t>Съставил</t>
  </si>
  <si>
    <t>Подробна количествена сметка</t>
  </si>
  <si>
    <t>ПЪТНИТЕ ЗНАЦИ</t>
  </si>
  <si>
    <t>ВЕДОМОСТ № 2</t>
  </si>
  <si>
    <t>А1</t>
  </si>
  <si>
    <t>Фигура</t>
  </si>
  <si>
    <t>инж. Живко Димов</t>
  </si>
  <si>
    <t>Д21</t>
  </si>
  <si>
    <t>Т17</t>
  </si>
  <si>
    <t>Възложител: „София Тех Парк“ АД</t>
  </si>
  <si>
    <t>Изкоп съгласно изработеният  3Д модел</t>
  </si>
  <si>
    <t>Формиране</t>
  </si>
  <si>
    <t>Доставка, полагане и уплътняване на несортиран трошен камък с непрекъсната зърнометрия 0-63 с разл.шир.и деб.на пласта,  вкл. всички, свързани с това разходи</t>
  </si>
  <si>
    <t>НТК 0/63</t>
  </si>
  <si>
    <t>Настилки</t>
  </si>
  <si>
    <t xml:space="preserve">Маркировка на паркоместа с бял цвят  </t>
  </si>
  <si>
    <t xml:space="preserve">Маркировка на паркоместа за хора в неравностойно положение в син цвят </t>
  </si>
  <si>
    <t>Бял цвят</t>
  </si>
  <si>
    <t>Син цвят</t>
  </si>
  <si>
    <t>Общо</t>
  </si>
  <si>
    <t>Б1</t>
  </si>
  <si>
    <t>триъгълен</t>
  </si>
  <si>
    <t>Обект: Временен паркинг по Чл. 147 и Чл. 55 от ЗУТ в части от ПИ 68134.4081.9548 и ПИ 68134.4081.9549 , УПИ1 , кв10, м. НПЗ Изток, м. Къро</t>
  </si>
  <si>
    <t>за паркоместа</t>
  </si>
  <si>
    <t>за паркоместа за хора в неравностойно пололжение</t>
  </si>
  <si>
    <t>Доставка и машинно полагане на плътна асф.смес на пластове със ср.деб.в уплътнено състояние 5 см., вкл. изрязване на фугите, почистване на основата, направа на битумен разлив за връзка и всички, свързани с това присъщи разходи, вкл.транспорт, съгл.изискванията на Възложителя</t>
  </si>
  <si>
    <t>Бордюр</t>
  </si>
  <si>
    <t>м</t>
  </si>
  <si>
    <t>фигура/ линия</t>
  </si>
  <si>
    <t>ПБ1</t>
  </si>
  <si>
    <t>ПБ2</t>
  </si>
  <si>
    <t>Доставка и полагане на бет.бордюри 15/25, съгл.БДС EN 1340 2005 и указанията на Възложителя, вкл.всички, свързани с това присъщи разходи</t>
  </si>
  <si>
    <t>ТОТАЛ: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</si>
</sst>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+000"/>
    <numFmt numFmtId="165" formatCode="0.000"/>
    <numFmt numFmtId="166" formatCode="#,##0.00\ [$лв.-402];\-#,##0.00\ [$лв.-402]"/>
  </numFmts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 Cyr"/>
      <charset val="1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0" fontId="2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</cellStyleXfs>
  <cellXfs count="157">
    <xf numFmtId="0" fontId="0" fillId="0" borderId="0" xfId="0"/>
    <xf numFmtId="0" fontId="4" fillId="0" borderId="5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0" xfId="2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164" fontId="9" fillId="0" borderId="13" xfId="2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6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/>
    </xf>
    <xf numFmtId="0" fontId="9" fillId="0" borderId="6" xfId="5" applyFont="1" applyBorder="1" applyAlignment="1">
      <alignment horizontal="center"/>
    </xf>
    <xf numFmtId="165" fontId="9" fillId="0" borderId="6" xfId="5" applyNumberFormat="1" applyFont="1" applyBorder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right" wrapText="1"/>
    </xf>
    <xf numFmtId="0" fontId="9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9" fillId="0" borderId="14" xfId="0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8" xfId="0" applyBorder="1"/>
    <xf numFmtId="0" fontId="0" fillId="0" borderId="0" xfId="0" applyAlignment="1">
      <alignment vertical="center" wrapText="1"/>
    </xf>
    <xf numFmtId="0" fontId="10" fillId="0" borderId="0" xfId="0" applyFont="1"/>
    <xf numFmtId="0" fontId="11" fillId="3" borderId="25" xfId="0" applyFont="1" applyFill="1" applyBorder="1" applyAlignment="1" applyProtection="1">
      <alignment horizontal="center" vertical="center" wrapText="1"/>
      <protection hidden="1"/>
    </xf>
    <xf numFmtId="0" fontId="11" fillId="3" borderId="26" xfId="0" applyFont="1" applyFill="1" applyBorder="1" applyAlignment="1" applyProtection="1">
      <alignment horizontal="center" vertical="center"/>
      <protection hidden="1"/>
    </xf>
    <xf numFmtId="0" fontId="11" fillId="3" borderId="26" xfId="0" applyFont="1" applyFill="1" applyBorder="1" applyAlignment="1" applyProtection="1">
      <alignment horizontal="center" vertical="center" wrapText="1"/>
      <protection hidden="1"/>
    </xf>
    <xf numFmtId="0" fontId="11" fillId="3" borderId="27" xfId="0" applyFont="1" applyFill="1" applyBorder="1" applyAlignment="1" applyProtection="1">
      <alignment horizontal="center" vertical="center" wrapText="1"/>
      <protection hidden="1"/>
    </xf>
    <xf numFmtId="0" fontId="11" fillId="3" borderId="28" xfId="0" applyFont="1" applyFill="1" applyBorder="1" applyAlignment="1" applyProtection="1">
      <alignment horizontal="center" vertical="center" wrapText="1"/>
      <protection hidden="1"/>
    </xf>
    <xf numFmtId="0" fontId="11" fillId="3" borderId="24" xfId="0" applyFont="1" applyFill="1" applyBorder="1" applyAlignment="1" applyProtection="1">
      <alignment vertical="center" wrapText="1"/>
      <protection hidden="1"/>
    </xf>
    <xf numFmtId="0" fontId="11" fillId="3" borderId="29" xfId="0" applyFont="1" applyFill="1" applyBorder="1" applyAlignment="1" applyProtection="1">
      <alignment vertical="center" wrapText="1"/>
      <protection hidden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vertical="center"/>
    </xf>
    <xf numFmtId="0" fontId="11" fillId="3" borderId="24" xfId="0" applyFont="1" applyFill="1" applyBorder="1" applyAlignment="1" applyProtection="1">
      <alignment horizontal="center" vertical="center" wrapText="1"/>
      <protection hidden="1"/>
    </xf>
    <xf numFmtId="0" fontId="11" fillId="3" borderId="29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" fontId="11" fillId="0" borderId="6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2" fontId="4" fillId="0" borderId="20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2" fontId="0" fillId="0" borderId="0" xfId="0" applyNumberFormat="1"/>
    <xf numFmtId="0" fontId="0" fillId="0" borderId="11" xfId="0" applyBorder="1" applyAlignment="1">
      <alignment horizontal="center"/>
    </xf>
    <xf numFmtId="2" fontId="9" fillId="0" borderId="13" xfId="2" applyNumberFormat="1" applyFont="1" applyBorder="1" applyAlignment="1">
      <alignment horizontal="center" vertical="center"/>
    </xf>
    <xf numFmtId="2" fontId="9" fillId="0" borderId="14" xfId="2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4" fontId="0" fillId="0" borderId="8" xfId="0" applyNumberFormat="1" applyBorder="1" applyAlignment="1">
      <alignment horizontal="center" vertical="center"/>
    </xf>
    <xf numFmtId="2" fontId="0" fillId="0" borderId="22" xfId="0" applyNumberFormat="1" applyBorder="1"/>
    <xf numFmtId="2" fontId="8" fillId="0" borderId="22" xfId="0" applyNumberFormat="1" applyFont="1" applyBorder="1"/>
    <xf numFmtId="2" fontId="11" fillId="3" borderId="24" xfId="0" applyNumberFormat="1" applyFont="1" applyFill="1" applyBorder="1" applyAlignment="1" applyProtection="1">
      <alignment vertical="center" wrapText="1"/>
      <protection hidden="1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left"/>
    </xf>
    <xf numFmtId="0" fontId="9" fillId="0" borderId="4" xfId="2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/>
    </xf>
    <xf numFmtId="2" fontId="11" fillId="3" borderId="24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4" xfId="0" applyNumberFormat="1" applyFont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1" fontId="1" fillId="0" borderId="2" xfId="2" applyNumberFormat="1" applyFont="1" applyBorder="1" applyAlignment="1">
      <alignment horizontal="center" vertical="center"/>
    </xf>
    <xf numFmtId="1" fontId="0" fillId="0" borderId="22" xfId="0" applyNumberFormat="1" applyBorder="1"/>
    <xf numFmtId="1" fontId="8" fillId="0" borderId="22" xfId="0" applyNumberFormat="1" applyFont="1" applyBorder="1"/>
    <xf numFmtId="1" fontId="9" fillId="0" borderId="2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64" fontId="1" fillId="0" borderId="2" xfId="2" applyNumberFormat="1" applyFont="1" applyBorder="1" applyAlignment="1">
      <alignment vertical="center"/>
    </xf>
    <xf numFmtId="0" fontId="0" fillId="0" borderId="10" xfId="0" applyBorder="1" applyAlignment="1">
      <alignment horizontal="center"/>
    </xf>
    <xf numFmtId="164" fontId="1" fillId="0" borderId="15" xfId="2" applyNumberFormat="1" applyFont="1" applyBorder="1" applyAlignment="1">
      <alignment horizontal="right" vertical="center"/>
    </xf>
    <xf numFmtId="1" fontId="1" fillId="0" borderId="16" xfId="2" applyNumberFormat="1" applyFont="1" applyBorder="1" applyAlignment="1">
      <alignment horizontal="center" vertical="center"/>
    </xf>
    <xf numFmtId="1" fontId="1" fillId="0" borderId="33" xfId="2" applyNumberFormat="1" applyFont="1" applyBorder="1" applyAlignment="1">
      <alignment horizontal="center" vertical="center"/>
    </xf>
    <xf numFmtId="164" fontId="1" fillId="0" borderId="13" xfId="2" applyNumberFormat="1" applyFont="1" applyBorder="1" applyAlignment="1">
      <alignment horizontal="left" vertical="center" wrapText="1"/>
    </xf>
    <xf numFmtId="1" fontId="1" fillId="0" borderId="13" xfId="2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0" fontId="0" fillId="0" borderId="0" xfId="0" applyAlignment="1">
      <alignment horizontal="left" vertical="center" wrapText="1"/>
    </xf>
    <xf numFmtId="1" fontId="9" fillId="0" borderId="6" xfId="0" applyNumberFormat="1" applyFont="1" applyBorder="1" applyAlignment="1">
      <alignment horizontal="center" vertical="center"/>
    </xf>
    <xf numFmtId="164" fontId="9" fillId="0" borderId="6" xfId="2" applyNumberFormat="1" applyFont="1" applyBorder="1" applyAlignment="1">
      <alignment horizontal="center" vertical="center"/>
    </xf>
    <xf numFmtId="2" fontId="9" fillId="0" borderId="6" xfId="2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64" fontId="9" fillId="0" borderId="7" xfId="2" applyNumberFormat="1" applyFont="1" applyBorder="1" applyAlignment="1">
      <alignment horizontal="center" vertical="center"/>
    </xf>
    <xf numFmtId="2" fontId="9" fillId="0" borderId="7" xfId="2" applyNumberFormat="1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11" fillId="3" borderId="28" xfId="0" applyFont="1" applyFill="1" applyBorder="1" applyAlignment="1" applyProtection="1">
      <alignment horizontal="center" vertical="top" wrapText="1"/>
      <protection hidden="1"/>
    </xf>
    <xf numFmtId="0" fontId="0" fillId="0" borderId="23" xfId="0" applyBorder="1" applyAlignment="1">
      <alignment horizontal="center" vertical="top"/>
    </xf>
    <xf numFmtId="1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166" fontId="8" fillId="0" borderId="6" xfId="0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wrapText="1"/>
    </xf>
    <xf numFmtId="0" fontId="9" fillId="0" borderId="3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6" xfId="0" applyBorder="1" applyAlignment="1">
      <alignment vertical="top" wrapText="1"/>
    </xf>
    <xf numFmtId="0" fontId="4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1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4" fillId="0" borderId="19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</cellXfs>
  <cellStyles count="7">
    <cellStyle name="Normal" xfId="0" builtinId="0"/>
    <cellStyle name="Normal 2" xfId="1" xr:uid="{092F7148-5787-4205-B765-3F1E29C4A9AA}"/>
    <cellStyle name="Normal 3 2" xfId="6" xr:uid="{A70FF24E-5F6B-440D-BFE4-FB55603895D9}"/>
    <cellStyle name="Normal 6" xfId="3" xr:uid="{6EF34F24-C552-49E9-A69F-2191E20D0243}"/>
    <cellStyle name="Normal 6 2" xfId="4" xr:uid="{84C75BCC-879C-44E1-A625-CA534C022D72}"/>
    <cellStyle name="Normal_Podr_kol_49" xfId="2" xr:uid="{A2915774-2EBB-4D76-AD41-1F3C9D17F82B}"/>
    <cellStyle name="Нормален 2" xfId="5" xr:uid="{89A431E0-FCD0-49A3-810A-50DF759A1E18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FC6C9-FB25-4786-953A-BEFDFB7BB091}">
  <dimension ref="A1:T124"/>
  <sheetViews>
    <sheetView tabSelected="1" zoomScaleNormal="100" workbookViewId="0">
      <pane ySplit="5" topLeftCell="A6" activePane="bottomLeft" state="frozen"/>
      <selection pane="bottomLeft" activeCell="J16" sqref="J16"/>
    </sheetView>
  </sheetViews>
  <sheetFormatPr defaultRowHeight="14.4"/>
  <cols>
    <col min="1" max="1" width="8.44140625" customWidth="1"/>
    <col min="2" max="2" width="52.109375" customWidth="1"/>
    <col min="5" max="6" width="15.6640625" customWidth="1"/>
  </cols>
  <sheetData>
    <row r="1" spans="1:20" s="9" customFormat="1">
      <c r="A1" s="119" t="s">
        <v>44</v>
      </c>
      <c r="B1" s="119"/>
      <c r="C1" s="119"/>
      <c r="D1" s="119"/>
      <c r="E1" s="119"/>
      <c r="F1" s="119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s="9" customFormat="1" ht="30" customHeight="1">
      <c r="A2" s="120" t="s">
        <v>57</v>
      </c>
      <c r="B2" s="120"/>
      <c r="C2" s="120"/>
      <c r="D2" s="120"/>
      <c r="E2" s="120"/>
      <c r="F2" s="120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s="9" customFormat="1" ht="9.75" customHeight="1">
      <c r="A3" s="100"/>
      <c r="B3" s="100"/>
      <c r="C3" s="100"/>
      <c r="D3" s="100"/>
      <c r="E3" s="100"/>
      <c r="F3" s="100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1:20" s="9" customFormat="1" ht="15" thickBot="1">
      <c r="A4" s="121" t="s">
        <v>34</v>
      </c>
      <c r="B4" s="121"/>
      <c r="C4" s="121"/>
      <c r="D4" s="121"/>
      <c r="E4" s="121"/>
      <c r="F4" s="121"/>
      <c r="G4" s="42"/>
      <c r="H4" s="42"/>
      <c r="I4" s="42"/>
      <c r="J4" s="42"/>
      <c r="K4" s="42"/>
      <c r="L4" s="42"/>
      <c r="M4" s="42"/>
      <c r="N4" s="42"/>
      <c r="O4" s="28"/>
      <c r="P4" s="28"/>
      <c r="Q4" s="28"/>
      <c r="R4" s="28"/>
      <c r="S4" s="28"/>
      <c r="T4" s="28"/>
    </row>
    <row r="5" spans="1:20" ht="31.8" thickBot="1">
      <c r="A5" s="43" t="s">
        <v>7</v>
      </c>
      <c r="B5" s="44" t="s">
        <v>8</v>
      </c>
      <c r="C5" s="45" t="s">
        <v>9</v>
      </c>
      <c r="D5" s="45" t="s">
        <v>10</v>
      </c>
      <c r="E5" s="45" t="s">
        <v>32</v>
      </c>
      <c r="F5" s="46" t="s">
        <v>33</v>
      </c>
    </row>
    <row r="6" spans="1:20" ht="16.8" thickTop="1" thickBot="1">
      <c r="A6" s="47">
        <v>1</v>
      </c>
      <c r="B6" s="48"/>
      <c r="C6" s="48"/>
      <c r="D6" s="48"/>
      <c r="E6" s="48"/>
      <c r="F6" s="49"/>
    </row>
    <row r="7" spans="1:20" ht="29.4" thickTop="1">
      <c r="A7" s="109">
        <v>1.1000000000000001</v>
      </c>
      <c r="B7" s="6" t="str">
        <f>VLOOKUP($A7,'КС-вед'!$A$7:$D$125,2,FALSE)</f>
        <v>Механизиран земен изкоп, вкл.всички, свързани с това присъщи разходи</v>
      </c>
      <c r="C7" s="3" t="str">
        <f>VLOOKUP($A7,'КС-вед'!$A$7:$D$125,3,FALSE)</f>
        <v>м3</v>
      </c>
      <c r="D7" s="113">
        <f>VLOOKUP($A7,'КС-вед'!$A$7:$D$125,4,FALSE)</f>
        <v>340</v>
      </c>
      <c r="E7" s="115"/>
      <c r="F7" s="116">
        <f>E7*D7</f>
        <v>0</v>
      </c>
    </row>
    <row r="8" spans="1:20" ht="16.2" thickBot="1">
      <c r="A8" s="110">
        <v>2</v>
      </c>
      <c r="B8" s="48"/>
      <c r="C8" s="48"/>
      <c r="D8" s="77"/>
      <c r="E8" s="52"/>
      <c r="F8" s="53"/>
    </row>
    <row r="9" spans="1:20" ht="15" thickTop="1">
      <c r="A9" s="111">
        <v>2.1</v>
      </c>
      <c r="B9" s="50" t="str">
        <f>VLOOKUP($A9,'КС-вед'!$A$7:$D$125,2,FALSE)</f>
        <v>Формиране и уплътняване на земна основа</v>
      </c>
      <c r="C9" s="51" t="str">
        <f>VLOOKUP($A9,'КС-вед'!$A$7:$D$125,3,FALSE)</f>
        <v>м2</v>
      </c>
      <c r="D9" s="114">
        <f>VLOOKUP($A9,'КС-вед'!$A$7:$D$125,4,FALSE)</f>
        <v>3585</v>
      </c>
      <c r="E9" s="115"/>
      <c r="F9" s="116">
        <f t="shared" ref="F9:F12" si="0">E9*D9</f>
        <v>0</v>
      </c>
    </row>
    <row r="10" spans="1:20" ht="43.2">
      <c r="A10" s="109">
        <v>2.2000000000000002</v>
      </c>
      <c r="B10" s="99" t="str">
        <f>VLOOKUP($A10,'КС-вед'!$A$7:$D$125,2,FALSE)</f>
        <v>Доставка, полагане и уплътняване на несортиран трошен камък с непрекъсната зърнометрия 0-63 с разл.шир.и деб.на пласта,  вкл. всички, свързани с това разходи</v>
      </c>
      <c r="C10" s="3" t="str">
        <f>VLOOKUP($A10,'КС-вед'!$A$7:$D$125,3,FALSE)</f>
        <v>м3</v>
      </c>
      <c r="D10" s="113">
        <f>VLOOKUP($A10,'КС-вед'!$A$7:$D$125,4,FALSE)</f>
        <v>577.75</v>
      </c>
      <c r="E10" s="115"/>
      <c r="F10" s="116">
        <f t="shared" si="0"/>
        <v>0</v>
      </c>
    </row>
    <row r="11" spans="1:20" ht="48" customHeight="1">
      <c r="A11" s="109">
        <v>2.2999999999999998</v>
      </c>
      <c r="B11" s="99" t="str">
        <f>VLOOKUP($A11,'КС-вед'!$A$7:$D$125,2,FALSE)</f>
        <v>Доставка и полагане на бет.бордюри 15/25, съгл.БДС EN 1340 2005 и указанията на Възложителя, вкл.всички, свързани с това присъщи разходи</v>
      </c>
      <c r="C11" s="3" t="str">
        <f>VLOOKUP($A11,'КС-вед'!$A$7:$D$125,3,FALSE)</f>
        <v>м2</v>
      </c>
      <c r="D11" s="113">
        <f>VLOOKUP($A11,'КС-вед'!$A$7:$D$125,4,FALSE)</f>
        <v>108</v>
      </c>
      <c r="E11" s="115"/>
      <c r="F11" s="116">
        <f t="shared" si="0"/>
        <v>0</v>
      </c>
    </row>
    <row r="12" spans="1:20" ht="86.4">
      <c r="A12" s="109">
        <v>2.4</v>
      </c>
      <c r="B12" s="99" t="str">
        <f>VLOOKUP($A12,'КС-вед'!$A$7:$D$125,2,FALSE)</f>
        <v>Доставка и машинно полагане на плътна асф.смес на пластове със ср.деб.в уплътнено състояние 5 см., вкл. изрязване на фугите, почистване на основата, направа на битумен разлив за връзка и всички, свързани с това присъщи разходи, вкл.транспорт, съгл.изискванията на Възложителя</v>
      </c>
      <c r="C12" s="3" t="str">
        <f>VLOOKUP($A12,'КС-вед'!$A$7:$D$125,3,FALSE)</f>
        <v>м2</v>
      </c>
      <c r="D12" s="113">
        <f>VLOOKUP($A12,'КС-вед'!$A$7:$D$125,4,FALSE)</f>
        <v>3585</v>
      </c>
      <c r="E12" s="115"/>
      <c r="F12" s="116">
        <f t="shared" si="0"/>
        <v>0</v>
      </c>
    </row>
    <row r="13" spans="1:20" ht="16.2" thickBot="1">
      <c r="A13" s="110">
        <v>3</v>
      </c>
      <c r="B13" s="52"/>
      <c r="C13" s="52"/>
      <c r="D13" s="77"/>
      <c r="E13" s="52"/>
      <c r="F13" s="53"/>
    </row>
    <row r="14" spans="1:20" ht="15" thickTop="1">
      <c r="A14" s="109">
        <v>3.1</v>
      </c>
      <c r="B14" s="50" t="str">
        <f>VLOOKUP($A14,'КС-вед'!$A$7:$D$125,2,FALSE)</f>
        <v xml:space="preserve">Маркировка на паркоместа с бял цвят  </v>
      </c>
      <c r="C14" s="51" t="str">
        <f>VLOOKUP($A14,'КС-вед'!$A$7:$D$125,3,FALSE)</f>
        <v>м2</v>
      </c>
      <c r="D14" s="112">
        <f>VLOOKUP($A14,'КС-вед'!$A$7:$D$125,4,FALSE)</f>
        <v>102</v>
      </c>
      <c r="E14" s="115"/>
      <c r="F14" s="116">
        <f t="shared" ref="F14:F17" si="1">E14*D14</f>
        <v>0</v>
      </c>
    </row>
    <row r="15" spans="1:20" ht="28.8">
      <c r="A15" s="109">
        <v>3.2</v>
      </c>
      <c r="B15" s="6" t="str">
        <f>VLOOKUP($A15,'КС-вед'!$A$7:$D$125,2,FALSE)</f>
        <v xml:space="preserve">Маркировка на паркоместа за хора в неравностойно положение в син цвят </v>
      </c>
      <c r="C15" s="3" t="str">
        <f>VLOOKUP($A15,'КС-вед'!$A$7:$D$125,3,FALSE)</f>
        <v>м2</v>
      </c>
      <c r="D15" s="112">
        <f>VLOOKUP($A15,'КС-вед'!$A$7:$D$125,4,FALSE)</f>
        <v>60</v>
      </c>
      <c r="E15" s="115"/>
      <c r="F15" s="116">
        <f t="shared" si="1"/>
        <v>0</v>
      </c>
    </row>
    <row r="16" spans="1:20" ht="33" customHeight="1">
      <c r="A16" s="109">
        <v>3.3</v>
      </c>
      <c r="B16" s="99" t="str">
        <f>VLOOKUP($A16,'КС-вед'!$A$7:$D$125,2,FALSE)</f>
        <v>Доставка и монтаж на стандартни пътни знаци, съгласно ТС, включително всички свързани с това разходи.</v>
      </c>
      <c r="C16" s="3" t="str">
        <f>VLOOKUP($A16,'КС-вед'!$A$7:$D$125,3,FALSE)</f>
        <v>м2</v>
      </c>
      <c r="D16" s="113">
        <f>VLOOKUP($A16,'КС-вед'!$A$7:$D$125,4,FALSE)</f>
        <v>1.1760000000000002</v>
      </c>
      <c r="E16" s="115"/>
      <c r="F16" s="116">
        <f t="shared" si="1"/>
        <v>0</v>
      </c>
    </row>
    <row r="17" spans="1:6" ht="43.2">
      <c r="A17" s="109">
        <v>3.4</v>
      </c>
      <c r="B17" s="6" t="str">
        <f>VLOOKUP($A17,'КС-вед'!$A$7:$D$125,2,FALSE)</f>
        <v xml:space="preserve">Доставка и монтаж на нови тръбни стойки за нестандартни пътни знаци, включително всички свързани с това разходи и  съгласно ТС </v>
      </c>
      <c r="C17" s="3" t="str">
        <f>VLOOKUP($A17,'КС-вед'!$A$7:$D$125,3,FALSE)</f>
        <v>бр</v>
      </c>
      <c r="D17" s="112">
        <f>VLOOKUP($A17,'КС-вед'!$A$7:$D$125,4,FALSE)</f>
        <v>3</v>
      </c>
      <c r="E17" s="115"/>
      <c r="F17" s="116">
        <f t="shared" si="1"/>
        <v>0</v>
      </c>
    </row>
    <row r="18" spans="1:6">
      <c r="B18" s="8"/>
      <c r="C18" s="9"/>
    </row>
    <row r="19" spans="1:6">
      <c r="B19" s="8"/>
      <c r="C19" s="9"/>
      <c r="E19" s="117" t="s">
        <v>67</v>
      </c>
      <c r="F19" s="118">
        <f>SUM(F7,F9:F12,F14:F17)</f>
        <v>0</v>
      </c>
    </row>
    <row r="20" spans="1:6">
      <c r="B20" s="8"/>
      <c r="C20" s="9"/>
    </row>
    <row r="21" spans="1:6">
      <c r="B21" s="8"/>
      <c r="C21" s="54" t="s">
        <v>35</v>
      </c>
      <c r="D21" s="9"/>
      <c r="E21" s="9"/>
    </row>
    <row r="22" spans="1:6">
      <c r="B22" s="8"/>
      <c r="C22" s="55"/>
      <c r="D22" s="55" t="s">
        <v>41</v>
      </c>
      <c r="E22" s="9"/>
    </row>
    <row r="23" spans="1:6">
      <c r="B23" s="8"/>
      <c r="C23" s="9"/>
    </row>
    <row r="24" spans="1:6">
      <c r="B24" s="8"/>
      <c r="C24" s="9"/>
    </row>
    <row r="25" spans="1:6">
      <c r="B25" s="8"/>
      <c r="C25" s="9"/>
    </row>
    <row r="26" spans="1:6">
      <c r="B26" s="8"/>
      <c r="C26" s="9"/>
    </row>
    <row r="27" spans="1:6">
      <c r="B27" s="8"/>
      <c r="C27" s="9"/>
    </row>
    <row r="28" spans="1:6">
      <c r="B28" s="8"/>
      <c r="C28" s="9"/>
    </row>
    <row r="29" spans="1:6">
      <c r="B29" s="8"/>
      <c r="C29" s="9"/>
    </row>
    <row r="30" spans="1:6">
      <c r="B30" s="8"/>
      <c r="C30" s="9"/>
    </row>
    <row r="31" spans="1:6">
      <c r="B31" s="8"/>
      <c r="C31" s="9"/>
    </row>
    <row r="32" spans="1:6">
      <c r="B32" s="8"/>
      <c r="C32" s="9"/>
    </row>
    <row r="33" spans="2:3">
      <c r="B33" s="8"/>
      <c r="C33" s="9"/>
    </row>
    <row r="34" spans="2:3">
      <c r="B34" s="8"/>
      <c r="C34" s="9"/>
    </row>
    <row r="35" spans="2:3">
      <c r="B35" s="8"/>
      <c r="C35" s="9"/>
    </row>
    <row r="36" spans="2:3">
      <c r="B36" s="8"/>
      <c r="C36" s="9"/>
    </row>
    <row r="37" spans="2:3">
      <c r="B37" s="8"/>
      <c r="C37" s="9"/>
    </row>
    <row r="38" spans="2:3">
      <c r="B38" s="8"/>
      <c r="C38" s="9"/>
    </row>
    <row r="39" spans="2:3">
      <c r="B39" s="8"/>
      <c r="C39" s="9"/>
    </row>
    <row r="40" spans="2:3">
      <c r="B40" s="8"/>
      <c r="C40" s="9"/>
    </row>
    <row r="41" spans="2:3">
      <c r="B41" s="8"/>
      <c r="C41" s="9"/>
    </row>
    <row r="42" spans="2:3">
      <c r="B42" s="8"/>
      <c r="C42" s="9"/>
    </row>
    <row r="43" spans="2:3">
      <c r="B43" s="8"/>
      <c r="C43" s="9"/>
    </row>
    <row r="44" spans="2:3">
      <c r="B44" s="8"/>
      <c r="C44" s="9"/>
    </row>
    <row r="45" spans="2:3">
      <c r="B45" s="8"/>
      <c r="C45" s="9"/>
    </row>
    <row r="46" spans="2:3">
      <c r="B46" s="8"/>
      <c r="C46" s="9"/>
    </row>
    <row r="47" spans="2:3">
      <c r="B47" s="8"/>
      <c r="C47" s="9"/>
    </row>
    <row r="48" spans="2:3">
      <c r="B48" s="8"/>
      <c r="C48" s="9"/>
    </row>
    <row r="49" spans="2:3">
      <c r="B49" s="8"/>
      <c r="C49" s="9"/>
    </row>
    <row r="50" spans="2:3">
      <c r="B50" s="8"/>
      <c r="C50" s="9"/>
    </row>
    <row r="51" spans="2:3">
      <c r="B51" s="8"/>
      <c r="C51" s="9"/>
    </row>
    <row r="52" spans="2:3">
      <c r="B52" s="8"/>
      <c r="C52" s="9"/>
    </row>
    <row r="53" spans="2:3">
      <c r="B53" s="8"/>
      <c r="C53" s="9"/>
    </row>
    <row r="54" spans="2:3">
      <c r="B54" s="8"/>
      <c r="C54" s="9"/>
    </row>
    <row r="55" spans="2:3">
      <c r="B55" s="8"/>
      <c r="C55" s="9"/>
    </row>
    <row r="56" spans="2:3">
      <c r="B56" s="8"/>
      <c r="C56" s="9"/>
    </row>
    <row r="57" spans="2:3">
      <c r="B57" s="8"/>
      <c r="C57" s="9"/>
    </row>
    <row r="58" spans="2:3">
      <c r="B58" s="8"/>
      <c r="C58" s="9"/>
    </row>
    <row r="59" spans="2:3">
      <c r="B59" s="8"/>
      <c r="C59" s="9"/>
    </row>
    <row r="60" spans="2:3">
      <c r="B60" s="8"/>
      <c r="C60" s="9"/>
    </row>
    <row r="61" spans="2:3">
      <c r="B61" s="8"/>
      <c r="C61" s="9"/>
    </row>
    <row r="62" spans="2:3">
      <c r="B62" s="8"/>
      <c r="C62" s="9"/>
    </row>
    <row r="63" spans="2:3">
      <c r="B63" s="8"/>
      <c r="C63" s="9"/>
    </row>
    <row r="64" spans="2:3">
      <c r="B64" s="8"/>
      <c r="C64" s="9"/>
    </row>
    <row r="65" spans="2:3">
      <c r="B65" s="8"/>
      <c r="C65" s="9"/>
    </row>
    <row r="66" spans="2:3">
      <c r="B66" s="8"/>
      <c r="C66" s="9"/>
    </row>
    <row r="67" spans="2:3">
      <c r="B67" s="8"/>
      <c r="C67" s="9"/>
    </row>
    <row r="68" spans="2:3">
      <c r="B68" s="8"/>
      <c r="C68" s="9"/>
    </row>
    <row r="69" spans="2:3">
      <c r="B69" s="8"/>
      <c r="C69" s="9"/>
    </row>
    <row r="70" spans="2:3">
      <c r="B70" s="8"/>
      <c r="C70" s="9"/>
    </row>
    <row r="71" spans="2:3">
      <c r="B71" s="8"/>
    </row>
    <row r="72" spans="2:3">
      <c r="B72" s="8"/>
    </row>
    <row r="73" spans="2:3">
      <c r="B73" s="8"/>
    </row>
    <row r="74" spans="2:3">
      <c r="B74" s="8"/>
    </row>
    <row r="75" spans="2:3">
      <c r="B75" s="8"/>
    </row>
    <row r="76" spans="2:3">
      <c r="B76" s="8"/>
    </row>
    <row r="77" spans="2:3">
      <c r="B77" s="8"/>
    </row>
    <row r="78" spans="2:3">
      <c r="B78" s="8"/>
    </row>
    <row r="79" spans="2:3">
      <c r="B79" s="8"/>
    </row>
    <row r="80" spans="2:3">
      <c r="B80" s="8"/>
    </row>
    <row r="81" spans="2:2">
      <c r="B81" s="8"/>
    </row>
    <row r="82" spans="2:2">
      <c r="B82" s="8"/>
    </row>
    <row r="83" spans="2:2">
      <c r="B83" s="8"/>
    </row>
    <row r="84" spans="2:2">
      <c r="B84" s="8"/>
    </row>
    <row r="85" spans="2:2">
      <c r="B85" s="8"/>
    </row>
    <row r="86" spans="2:2">
      <c r="B86" s="8"/>
    </row>
    <row r="87" spans="2:2">
      <c r="B87" s="8"/>
    </row>
    <row r="88" spans="2:2">
      <c r="B88" s="8"/>
    </row>
    <row r="89" spans="2:2">
      <c r="B89" s="8"/>
    </row>
    <row r="90" spans="2:2">
      <c r="B90" s="8"/>
    </row>
    <row r="91" spans="2:2">
      <c r="B91" s="8"/>
    </row>
    <row r="92" spans="2:2">
      <c r="B92" s="8"/>
    </row>
    <row r="93" spans="2:2">
      <c r="B93" s="8"/>
    </row>
    <row r="94" spans="2:2">
      <c r="B94" s="8"/>
    </row>
    <row r="95" spans="2:2">
      <c r="B95" s="8"/>
    </row>
    <row r="96" spans="2:2">
      <c r="B96" s="8"/>
    </row>
    <row r="97" spans="2:2">
      <c r="B97" s="8"/>
    </row>
    <row r="98" spans="2:2">
      <c r="B98" s="8"/>
    </row>
    <row r="99" spans="2:2">
      <c r="B99" s="8"/>
    </row>
    <row r="100" spans="2:2">
      <c r="B100" s="8"/>
    </row>
    <row r="101" spans="2:2">
      <c r="B101" s="8"/>
    </row>
    <row r="102" spans="2:2">
      <c r="B102" s="8"/>
    </row>
    <row r="103" spans="2:2">
      <c r="B103" s="8"/>
    </row>
    <row r="104" spans="2:2">
      <c r="B104" s="8"/>
    </row>
    <row r="105" spans="2:2">
      <c r="B105" s="8"/>
    </row>
    <row r="106" spans="2:2">
      <c r="B106" s="8"/>
    </row>
    <row r="107" spans="2:2">
      <c r="B107" s="8"/>
    </row>
    <row r="108" spans="2:2">
      <c r="B108" s="8"/>
    </row>
    <row r="109" spans="2:2">
      <c r="B109" s="8"/>
    </row>
    <row r="110" spans="2:2">
      <c r="B110" s="8"/>
    </row>
    <row r="111" spans="2:2">
      <c r="B111" s="8"/>
    </row>
    <row r="112" spans="2:2">
      <c r="B112" s="8"/>
    </row>
    <row r="113" spans="2:2">
      <c r="B113" s="8"/>
    </row>
    <row r="114" spans="2:2">
      <c r="B114" s="8"/>
    </row>
    <row r="115" spans="2:2">
      <c r="B115" s="8"/>
    </row>
    <row r="116" spans="2:2">
      <c r="B116" s="8"/>
    </row>
    <row r="117" spans="2:2">
      <c r="B117" s="8"/>
    </row>
    <row r="118" spans="2:2">
      <c r="B118" s="8"/>
    </row>
    <row r="119" spans="2:2">
      <c r="B119" s="8"/>
    </row>
    <row r="120" spans="2:2">
      <c r="B120" s="8"/>
    </row>
    <row r="121" spans="2:2">
      <c r="B121" s="8"/>
    </row>
    <row r="122" spans="2:2">
      <c r="B122" s="8"/>
    </row>
    <row r="123" spans="2:2">
      <c r="B123" s="8"/>
    </row>
    <row r="124" spans="2:2">
      <c r="B124" s="8"/>
    </row>
  </sheetData>
  <mergeCells count="3">
    <mergeCell ref="A1:F1"/>
    <mergeCell ref="A2:F2"/>
    <mergeCell ref="A4:F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BA7F-CC03-43A6-BE60-35BC788FB0B2}">
  <dimension ref="A1:T134"/>
  <sheetViews>
    <sheetView topLeftCell="A10" zoomScaleNormal="100" workbookViewId="0">
      <selection activeCell="M33" sqref="M33"/>
    </sheetView>
  </sheetViews>
  <sheetFormatPr defaultRowHeight="14.4"/>
  <cols>
    <col min="1" max="1" width="9.109375" customWidth="1"/>
    <col min="2" max="2" width="32.5546875" bestFit="1" customWidth="1"/>
  </cols>
  <sheetData>
    <row r="1" spans="1:20" s="9" customFormat="1">
      <c r="A1" s="119" t="str">
        <f>КС!A1</f>
        <v>Възложител: „София Тех Парк“ АД</v>
      </c>
      <c r="B1" s="119"/>
      <c r="C1" s="119"/>
      <c r="D1" s="119"/>
      <c r="E1" s="119"/>
      <c r="F1" s="119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s="9" customFormat="1" ht="34.5" customHeight="1">
      <c r="A2" s="120" t="str">
        <f>КС!A2</f>
        <v>Обект: Временен паркинг по Чл. 147 и Чл. 55 от ЗУТ в части от ПИ 68134.4081.9548 и ПИ 68134.4081.9549 , УПИ1 , кв10, м. НПЗ Изток, м. Къро</v>
      </c>
      <c r="B2" s="120"/>
      <c r="C2" s="120"/>
      <c r="D2" s="120"/>
      <c r="E2" s="120"/>
      <c r="F2" s="120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s="9" customFormat="1">
      <c r="A3" s="122"/>
      <c r="B3" s="122"/>
      <c r="C3" s="122"/>
      <c r="D3" s="122"/>
      <c r="E3" s="122"/>
      <c r="F3" s="122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0" s="9" customFormat="1" ht="15" thickBot="1">
      <c r="A4" s="121" t="s">
        <v>36</v>
      </c>
      <c r="B4" s="121"/>
      <c r="C4" s="121"/>
      <c r="D4" s="121"/>
      <c r="E4" s="121"/>
      <c r="F4" s="121"/>
      <c r="G4" s="42"/>
      <c r="H4" s="42"/>
      <c r="I4" s="42"/>
      <c r="J4" s="42"/>
      <c r="K4" s="42"/>
      <c r="L4" s="42"/>
      <c r="M4" s="42"/>
      <c r="N4" s="42"/>
      <c r="O4" s="28"/>
      <c r="P4" s="28"/>
      <c r="Q4" s="28"/>
      <c r="R4" s="28"/>
      <c r="S4" s="28"/>
      <c r="T4" s="28"/>
    </row>
    <row r="5" spans="1:20" ht="47.4" thickBot="1">
      <c r="A5" s="43" t="s">
        <v>7</v>
      </c>
      <c r="B5" s="44" t="s">
        <v>8</v>
      </c>
      <c r="C5" s="45" t="s">
        <v>9</v>
      </c>
      <c r="D5" s="45" t="s">
        <v>10</v>
      </c>
      <c r="E5" s="45" t="s">
        <v>32</v>
      </c>
      <c r="F5" s="46" t="s">
        <v>33</v>
      </c>
    </row>
    <row r="6" spans="1:20" ht="16.5" customHeight="1" thickTop="1" thickBot="1">
      <c r="A6" s="47">
        <v>1</v>
      </c>
      <c r="B6" s="48"/>
      <c r="C6" s="48"/>
      <c r="D6" s="48"/>
      <c r="E6" s="48"/>
      <c r="F6" s="49"/>
    </row>
    <row r="7" spans="1:20" ht="43.8" thickTop="1">
      <c r="A7" s="7">
        <v>1.1000000000000001</v>
      </c>
      <c r="B7" s="6" t="s">
        <v>13</v>
      </c>
      <c r="C7" s="3" t="s">
        <v>5</v>
      </c>
      <c r="D7" s="71">
        <f>SUM(D8:D8)</f>
        <v>340</v>
      </c>
      <c r="E7" s="5"/>
      <c r="F7" s="40"/>
    </row>
    <row r="8" spans="1:20">
      <c r="A8" s="7"/>
      <c r="B8" s="33" t="s">
        <v>26</v>
      </c>
      <c r="C8" s="3"/>
      <c r="D8" s="70">
        <f>'Настилки В1'!H20</f>
        <v>340</v>
      </c>
      <c r="E8" s="5"/>
      <c r="F8" s="40"/>
    </row>
    <row r="9" spans="1:20" ht="16.5" customHeight="1" thickBot="1">
      <c r="A9" s="47">
        <v>2</v>
      </c>
      <c r="B9" s="48"/>
      <c r="C9" s="48"/>
      <c r="D9" s="72"/>
      <c r="E9" s="48"/>
      <c r="F9" s="49"/>
    </row>
    <row r="10" spans="1:20" ht="29.4" thickTop="1">
      <c r="A10" s="7">
        <v>2.1</v>
      </c>
      <c r="B10" s="6" t="s">
        <v>11</v>
      </c>
      <c r="C10" s="3" t="s">
        <v>6</v>
      </c>
      <c r="D10" s="71">
        <f>SUM(D11:D11)</f>
        <v>3585</v>
      </c>
      <c r="E10" s="5"/>
      <c r="F10" s="40"/>
    </row>
    <row r="11" spans="1:20">
      <c r="A11" s="7"/>
      <c r="B11" s="33" t="s">
        <v>26</v>
      </c>
      <c r="C11" s="3"/>
      <c r="D11" s="70">
        <f>'Настилки В1'!H21</f>
        <v>3585</v>
      </c>
      <c r="E11" s="5"/>
      <c r="F11" s="40"/>
    </row>
    <row r="12" spans="1:20" ht="72">
      <c r="A12" s="7">
        <v>2.2000000000000002</v>
      </c>
      <c r="B12" s="6" t="s">
        <v>47</v>
      </c>
      <c r="C12" s="3" t="s">
        <v>5</v>
      </c>
      <c r="D12" s="71">
        <f>SUM(D13:D13)</f>
        <v>577.75</v>
      </c>
      <c r="E12" s="5"/>
      <c r="F12" s="40"/>
    </row>
    <row r="13" spans="1:20">
      <c r="A13" s="7"/>
      <c r="B13" s="33" t="s">
        <v>26</v>
      </c>
      <c r="C13" s="3"/>
      <c r="D13" s="70">
        <f>'Настилки В1'!H22</f>
        <v>577.75</v>
      </c>
      <c r="E13" s="5"/>
      <c r="F13" s="40"/>
    </row>
    <row r="14" spans="1:20" ht="72">
      <c r="A14" s="7">
        <v>2.2999999999999998</v>
      </c>
      <c r="B14" s="6" t="str">
        <f>'Настилки В1'!B23:F23</f>
        <v>Доставка и полагане на бет.бордюри 15/25, съгл.БДС EN 1340 2005 и указанията на Възложителя, вкл.всички, свързани с това присъщи разходи</v>
      </c>
      <c r="C14" s="3" t="s">
        <v>6</v>
      </c>
      <c r="D14" s="71">
        <f>SUM(D15:D15)</f>
        <v>108</v>
      </c>
      <c r="E14" s="5"/>
      <c r="F14" s="40"/>
    </row>
    <row r="15" spans="1:20">
      <c r="A15" s="7"/>
      <c r="B15" s="33" t="s">
        <v>26</v>
      </c>
      <c r="C15" s="3"/>
      <c r="D15" s="70">
        <f>'Настилки В1'!H23</f>
        <v>108</v>
      </c>
      <c r="E15" s="5"/>
      <c r="F15" s="40"/>
    </row>
    <row r="16" spans="1:20" ht="129.6">
      <c r="A16" s="7">
        <v>2.4</v>
      </c>
      <c r="B16" s="6" t="str">
        <f>'Настилки В1'!B24:F24</f>
        <v>Доставка и машинно полагане на плътна асф.смес на пластове със ср.деб.в уплътнено състояние 5 см., вкл. изрязване на фугите, почистване на основата, направа на битумен разлив за връзка и всички, свързани с това присъщи разходи, вкл.транспорт, съгл.изискванията на Възложителя</v>
      </c>
      <c r="C16" s="3" t="s">
        <v>6</v>
      </c>
      <c r="D16" s="71">
        <f>SUM(D17:D17)</f>
        <v>3585</v>
      </c>
      <c r="E16" s="5"/>
      <c r="F16" s="40"/>
    </row>
    <row r="17" spans="1:6">
      <c r="A17" s="7"/>
      <c r="B17" s="33" t="s">
        <v>26</v>
      </c>
      <c r="C17" s="3"/>
      <c r="D17" s="70">
        <f>'Настилки В1'!H24</f>
        <v>3585</v>
      </c>
      <c r="E17" s="5"/>
      <c r="F17" s="40"/>
    </row>
    <row r="18" spans="1:6" ht="16.5" customHeight="1" thickBot="1">
      <c r="A18" s="47">
        <v>3</v>
      </c>
      <c r="B18" s="48"/>
      <c r="C18" s="48"/>
      <c r="D18" s="72"/>
      <c r="E18" s="48"/>
      <c r="F18" s="49"/>
    </row>
    <row r="19" spans="1:6" ht="29.4" thickTop="1">
      <c r="A19" s="7">
        <v>3.1</v>
      </c>
      <c r="B19" s="6" t="s">
        <v>50</v>
      </c>
      <c r="C19" s="3" t="s">
        <v>6</v>
      </c>
      <c r="D19" s="86">
        <f>SUM(D20)</f>
        <v>102</v>
      </c>
      <c r="E19" s="5"/>
      <c r="F19" s="40"/>
    </row>
    <row r="20" spans="1:6">
      <c r="A20" s="7"/>
      <c r="B20" s="33" t="s">
        <v>27</v>
      </c>
      <c r="C20" s="3"/>
      <c r="D20" s="85">
        <f>'Маркировка В2'!G14</f>
        <v>102</v>
      </c>
      <c r="E20" s="5"/>
      <c r="F20" s="40"/>
    </row>
    <row r="21" spans="1:6" ht="43.2">
      <c r="A21" s="7">
        <v>3.2</v>
      </c>
      <c r="B21" s="6" t="s">
        <v>51</v>
      </c>
      <c r="C21" s="3" t="s">
        <v>6</v>
      </c>
      <c r="D21" s="86">
        <f>SUM(D22)</f>
        <v>60</v>
      </c>
      <c r="E21" s="5"/>
      <c r="F21" s="40"/>
    </row>
    <row r="22" spans="1:6">
      <c r="A22" s="7"/>
      <c r="B22" s="33" t="s">
        <v>27</v>
      </c>
      <c r="C22" s="3"/>
      <c r="D22" s="85">
        <f>'Маркировка В2'!G15</f>
        <v>60</v>
      </c>
      <c r="E22" s="5"/>
      <c r="F22" s="40"/>
    </row>
    <row r="23" spans="1:6" ht="57.6">
      <c r="A23" s="7">
        <v>3.3</v>
      </c>
      <c r="B23" s="6" t="s">
        <v>14</v>
      </c>
      <c r="C23" s="3" t="s">
        <v>6</v>
      </c>
      <c r="D23" s="71">
        <f>SUM(D24)</f>
        <v>1.1760000000000002</v>
      </c>
      <c r="E23" s="5"/>
      <c r="F23" s="40"/>
    </row>
    <row r="24" spans="1:6">
      <c r="A24" s="7"/>
      <c r="B24" s="33" t="s">
        <v>28</v>
      </c>
      <c r="C24" s="3"/>
      <c r="D24" s="70">
        <f>'Пътни знаци В3'!G20</f>
        <v>1.1760000000000002</v>
      </c>
      <c r="E24" s="5"/>
      <c r="F24" s="40"/>
    </row>
    <row r="25" spans="1:6" ht="72">
      <c r="A25" s="7">
        <v>3.4</v>
      </c>
      <c r="B25" s="6" t="s">
        <v>15</v>
      </c>
      <c r="C25" s="4" t="s">
        <v>12</v>
      </c>
      <c r="D25" s="86">
        <f>SUM(D26)</f>
        <v>3</v>
      </c>
      <c r="E25" s="5"/>
      <c r="F25" s="40"/>
    </row>
    <row r="26" spans="1:6">
      <c r="A26" s="7"/>
      <c r="B26" s="33" t="s">
        <v>28</v>
      </c>
      <c r="C26" s="3"/>
      <c r="D26" s="85">
        <f>'Пътни знаци В3'!G21</f>
        <v>3</v>
      </c>
      <c r="E26" s="5"/>
      <c r="F26" s="40"/>
    </row>
    <row r="27" spans="1:6">
      <c r="B27" s="8"/>
      <c r="C27" s="9"/>
      <c r="D27" s="62"/>
    </row>
    <row r="28" spans="1:6">
      <c r="B28" s="8"/>
      <c r="C28" s="9"/>
      <c r="D28" s="62"/>
    </row>
    <row r="29" spans="1:6">
      <c r="B29" s="8"/>
      <c r="C29" s="9"/>
      <c r="D29" s="62"/>
    </row>
    <row r="30" spans="1:6">
      <c r="B30" s="8"/>
      <c r="C30" s="9"/>
      <c r="D30" s="62"/>
    </row>
    <row r="31" spans="1:6">
      <c r="B31" s="8"/>
      <c r="C31" s="9"/>
      <c r="D31" s="73" t="s">
        <v>35</v>
      </c>
      <c r="E31" s="9"/>
      <c r="F31" s="9"/>
    </row>
    <row r="32" spans="1:6">
      <c r="B32" s="8"/>
      <c r="C32" s="9"/>
      <c r="D32" s="74"/>
      <c r="E32" s="55" t="str">
        <f>КС!D22</f>
        <v>инж. Живко Димов</v>
      </c>
      <c r="F32" s="9"/>
    </row>
    <row r="33" spans="2:4">
      <c r="B33" s="8"/>
      <c r="C33" s="9"/>
      <c r="D33" s="62"/>
    </row>
    <row r="34" spans="2:4">
      <c r="B34" s="8"/>
      <c r="C34" s="9"/>
      <c r="D34" s="62"/>
    </row>
    <row r="35" spans="2:4">
      <c r="B35" s="8"/>
      <c r="C35" s="9"/>
      <c r="D35" s="62"/>
    </row>
    <row r="36" spans="2:4">
      <c r="B36" s="8"/>
      <c r="C36" s="9"/>
      <c r="D36" s="62"/>
    </row>
    <row r="37" spans="2:4">
      <c r="B37" s="8"/>
      <c r="C37" s="9"/>
      <c r="D37" s="62"/>
    </row>
    <row r="38" spans="2:4">
      <c r="B38" s="8"/>
      <c r="C38" s="9"/>
      <c r="D38" s="62"/>
    </row>
    <row r="39" spans="2:4">
      <c r="B39" s="8"/>
      <c r="C39" s="9"/>
      <c r="D39" s="62"/>
    </row>
    <row r="40" spans="2:4">
      <c r="B40" s="8"/>
      <c r="C40" s="9"/>
      <c r="D40" s="62"/>
    </row>
    <row r="41" spans="2:4">
      <c r="B41" s="8"/>
      <c r="C41" s="9"/>
      <c r="D41" s="62"/>
    </row>
    <row r="42" spans="2:4">
      <c r="B42" s="8"/>
      <c r="C42" s="9"/>
      <c r="D42" s="62"/>
    </row>
    <row r="43" spans="2:4">
      <c r="B43" s="8"/>
      <c r="C43" s="9"/>
      <c r="D43" s="62"/>
    </row>
    <row r="44" spans="2:4">
      <c r="B44" s="8"/>
      <c r="C44" s="9"/>
      <c r="D44" s="62"/>
    </row>
    <row r="45" spans="2:4">
      <c r="B45" s="8"/>
      <c r="C45" s="9"/>
      <c r="D45" s="62"/>
    </row>
    <row r="46" spans="2:4">
      <c r="B46" s="8"/>
      <c r="C46" s="9"/>
      <c r="D46" s="62"/>
    </row>
    <row r="47" spans="2:4">
      <c r="B47" s="8"/>
      <c r="C47" s="9"/>
      <c r="D47" s="62"/>
    </row>
    <row r="48" spans="2:4">
      <c r="B48" s="8"/>
      <c r="C48" s="9"/>
      <c r="D48" s="62"/>
    </row>
    <row r="49" spans="2:4">
      <c r="B49" s="8"/>
      <c r="C49" s="9"/>
      <c r="D49" s="62"/>
    </row>
    <row r="50" spans="2:4">
      <c r="B50" s="8"/>
      <c r="C50" s="9"/>
      <c r="D50" s="62"/>
    </row>
    <row r="51" spans="2:4">
      <c r="B51" s="8"/>
      <c r="C51" s="9"/>
      <c r="D51" s="62"/>
    </row>
    <row r="52" spans="2:4">
      <c r="B52" s="8"/>
      <c r="C52" s="9"/>
      <c r="D52" s="62"/>
    </row>
    <row r="53" spans="2:4">
      <c r="B53" s="8"/>
      <c r="C53" s="9"/>
      <c r="D53" s="62"/>
    </row>
    <row r="54" spans="2:4">
      <c r="B54" s="8"/>
      <c r="C54" s="9"/>
      <c r="D54" s="62"/>
    </row>
    <row r="55" spans="2:4">
      <c r="B55" s="8"/>
      <c r="C55" s="9"/>
      <c r="D55" s="62"/>
    </row>
    <row r="56" spans="2:4">
      <c r="B56" s="8"/>
      <c r="C56" s="9"/>
      <c r="D56" s="62"/>
    </row>
    <row r="57" spans="2:4">
      <c r="B57" s="8"/>
      <c r="C57" s="9"/>
      <c r="D57" s="62"/>
    </row>
    <row r="58" spans="2:4">
      <c r="B58" s="8"/>
      <c r="C58" s="9"/>
      <c r="D58" s="62"/>
    </row>
    <row r="59" spans="2:4">
      <c r="B59" s="8"/>
      <c r="C59" s="9"/>
      <c r="D59" s="62"/>
    </row>
    <row r="60" spans="2:4">
      <c r="B60" s="8"/>
      <c r="C60" s="9"/>
      <c r="D60" s="62"/>
    </row>
    <row r="61" spans="2:4">
      <c r="B61" s="8"/>
      <c r="C61" s="9"/>
      <c r="D61" s="62"/>
    </row>
    <row r="62" spans="2:4">
      <c r="B62" s="8"/>
      <c r="C62" s="9"/>
      <c r="D62" s="62"/>
    </row>
    <row r="63" spans="2:4">
      <c r="B63" s="8"/>
      <c r="C63" s="9"/>
      <c r="D63" s="62"/>
    </row>
    <row r="64" spans="2:4">
      <c r="B64" s="8"/>
      <c r="C64" s="9"/>
      <c r="D64" s="62"/>
    </row>
    <row r="65" spans="2:4">
      <c r="B65" s="8"/>
      <c r="C65" s="9"/>
      <c r="D65" s="62"/>
    </row>
    <row r="66" spans="2:4">
      <c r="B66" s="8"/>
      <c r="C66" s="9"/>
      <c r="D66" s="62"/>
    </row>
    <row r="67" spans="2:4">
      <c r="B67" s="8"/>
      <c r="C67" s="9"/>
      <c r="D67" s="62"/>
    </row>
    <row r="68" spans="2:4">
      <c r="B68" s="8"/>
      <c r="C68" s="9"/>
      <c r="D68" s="62"/>
    </row>
    <row r="69" spans="2:4">
      <c r="B69" s="8"/>
      <c r="C69" s="9"/>
      <c r="D69" s="62"/>
    </row>
    <row r="70" spans="2:4">
      <c r="B70" s="8"/>
      <c r="C70" s="9"/>
    </row>
    <row r="71" spans="2:4">
      <c r="B71" s="8"/>
      <c r="C71" s="9"/>
    </row>
    <row r="72" spans="2:4">
      <c r="B72" s="8"/>
      <c r="C72" s="9"/>
    </row>
    <row r="73" spans="2:4">
      <c r="B73" s="8"/>
      <c r="C73" s="9"/>
    </row>
    <row r="74" spans="2:4">
      <c r="B74" s="8"/>
      <c r="C74" s="9"/>
    </row>
    <row r="75" spans="2:4">
      <c r="B75" s="8"/>
      <c r="C75" s="9"/>
    </row>
    <row r="76" spans="2:4">
      <c r="B76" s="8"/>
      <c r="C76" s="9"/>
    </row>
    <row r="77" spans="2:4">
      <c r="B77" s="8"/>
      <c r="C77" s="9"/>
    </row>
    <row r="78" spans="2:4">
      <c r="B78" s="8"/>
      <c r="C78" s="9"/>
    </row>
    <row r="79" spans="2:4">
      <c r="B79" s="8"/>
      <c r="C79" s="9"/>
    </row>
    <row r="80" spans="2:4">
      <c r="B80" s="8"/>
      <c r="C80" s="9"/>
    </row>
    <row r="81" spans="2:2">
      <c r="B81" s="8"/>
    </row>
    <row r="82" spans="2:2">
      <c r="B82" s="8"/>
    </row>
    <row r="83" spans="2:2">
      <c r="B83" s="8"/>
    </row>
    <row r="84" spans="2:2">
      <c r="B84" s="8"/>
    </row>
    <row r="85" spans="2:2">
      <c r="B85" s="8"/>
    </row>
    <row r="86" spans="2:2">
      <c r="B86" s="8"/>
    </row>
    <row r="87" spans="2:2">
      <c r="B87" s="8"/>
    </row>
    <row r="88" spans="2:2">
      <c r="B88" s="8"/>
    </row>
    <row r="89" spans="2:2">
      <c r="B89" s="8"/>
    </row>
    <row r="90" spans="2:2">
      <c r="B90" s="8"/>
    </row>
    <row r="91" spans="2:2">
      <c r="B91" s="8"/>
    </row>
    <row r="92" spans="2:2">
      <c r="B92" s="8"/>
    </row>
    <row r="93" spans="2:2">
      <c r="B93" s="8"/>
    </row>
    <row r="94" spans="2:2">
      <c r="B94" s="8"/>
    </row>
    <row r="95" spans="2:2">
      <c r="B95" s="8"/>
    </row>
    <row r="96" spans="2:2">
      <c r="B96" s="8"/>
    </row>
    <row r="97" spans="2:2">
      <c r="B97" s="8"/>
    </row>
    <row r="98" spans="2:2">
      <c r="B98" s="8"/>
    </row>
    <row r="99" spans="2:2">
      <c r="B99" s="8"/>
    </row>
    <row r="100" spans="2:2">
      <c r="B100" s="8"/>
    </row>
    <row r="101" spans="2:2">
      <c r="B101" s="8"/>
    </row>
    <row r="102" spans="2:2">
      <c r="B102" s="8"/>
    </row>
    <row r="103" spans="2:2">
      <c r="B103" s="8"/>
    </row>
    <row r="104" spans="2:2">
      <c r="B104" s="8"/>
    </row>
    <row r="105" spans="2:2">
      <c r="B105" s="8"/>
    </row>
    <row r="106" spans="2:2">
      <c r="B106" s="8"/>
    </row>
    <row r="107" spans="2:2">
      <c r="B107" s="8"/>
    </row>
    <row r="108" spans="2:2">
      <c r="B108" s="8"/>
    </row>
    <row r="109" spans="2:2">
      <c r="B109" s="8"/>
    </row>
    <row r="110" spans="2:2">
      <c r="B110" s="8"/>
    </row>
    <row r="111" spans="2:2">
      <c r="B111" s="8"/>
    </row>
    <row r="112" spans="2:2">
      <c r="B112" s="8"/>
    </row>
    <row r="113" spans="2:2">
      <c r="B113" s="8"/>
    </row>
    <row r="114" spans="2:2">
      <c r="B114" s="8"/>
    </row>
    <row r="115" spans="2:2">
      <c r="B115" s="8"/>
    </row>
    <row r="116" spans="2:2">
      <c r="B116" s="8"/>
    </row>
    <row r="117" spans="2:2">
      <c r="B117" s="8"/>
    </row>
    <row r="118" spans="2:2">
      <c r="B118" s="8"/>
    </row>
    <row r="119" spans="2:2">
      <c r="B119" s="8"/>
    </row>
    <row r="120" spans="2:2">
      <c r="B120" s="8"/>
    </row>
    <row r="121" spans="2:2">
      <c r="B121" s="8"/>
    </row>
    <row r="122" spans="2:2">
      <c r="B122" s="8"/>
    </row>
    <row r="123" spans="2:2">
      <c r="B123" s="8"/>
    </row>
    <row r="124" spans="2:2">
      <c r="B124" s="8"/>
    </row>
    <row r="125" spans="2:2">
      <c r="B125" s="8"/>
    </row>
    <row r="126" spans="2:2">
      <c r="B126" s="8"/>
    </row>
    <row r="127" spans="2:2">
      <c r="B127" s="8"/>
    </row>
    <row r="128" spans="2:2">
      <c r="B128" s="8"/>
    </row>
    <row r="129" spans="2:2">
      <c r="B129" s="8"/>
    </row>
    <row r="130" spans="2:2">
      <c r="B130" s="8"/>
    </row>
    <row r="131" spans="2:2">
      <c r="B131" s="8"/>
    </row>
    <row r="132" spans="2:2">
      <c r="B132" s="8"/>
    </row>
    <row r="133" spans="2:2">
      <c r="B133" s="8"/>
    </row>
    <row r="134" spans="2:2">
      <c r="B134" s="8"/>
    </row>
  </sheetData>
  <mergeCells count="4">
    <mergeCell ref="A3:F3"/>
    <mergeCell ref="A4:F4"/>
    <mergeCell ref="A1:F1"/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B3C9-0E46-4B4E-BA1E-DBC972647EDF}">
  <sheetPr>
    <pageSetUpPr fitToPage="1"/>
  </sheetPr>
  <dimension ref="A1:W31"/>
  <sheetViews>
    <sheetView topLeftCell="A7" zoomScale="115" zoomScaleNormal="115" workbookViewId="0">
      <selection activeCell="M33" sqref="M33"/>
    </sheetView>
  </sheetViews>
  <sheetFormatPr defaultRowHeight="14.4"/>
  <cols>
    <col min="4" max="4" width="11.88671875" customWidth="1"/>
    <col min="6" max="6" width="9.33203125" bestFit="1" customWidth="1"/>
  </cols>
  <sheetData>
    <row r="1" spans="1:23" s="9" customFormat="1">
      <c r="A1" s="119" t="str">
        <f>КС!A1</f>
        <v>Възложител: „София Тех Парк“ АД</v>
      </c>
      <c r="B1" s="119"/>
      <c r="C1" s="119"/>
      <c r="D1" s="119"/>
      <c r="E1" s="119"/>
      <c r="F1" s="119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9" customFormat="1" ht="39" customHeight="1">
      <c r="A2" s="120" t="str">
        <f>КС!A2</f>
        <v>Обект: Временен паркинг по Чл. 147 и Чл. 55 от ЗУТ в части от ПИ 68134.4081.9548 и ПИ 68134.4081.9549 , УПИ1 , кв10, м. НПЗ Изток, м. Къро</v>
      </c>
      <c r="B2" s="120"/>
      <c r="C2" s="120"/>
      <c r="D2" s="120"/>
      <c r="E2" s="120"/>
      <c r="F2" s="120"/>
      <c r="G2" s="120"/>
      <c r="H2" s="120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4" spans="1:23" s="12" customFormat="1" ht="14.4" customHeight="1">
      <c r="A4" s="129" t="s">
        <v>31</v>
      </c>
      <c r="B4" s="129"/>
      <c r="C4" s="129"/>
      <c r="D4" s="129"/>
      <c r="E4" s="129"/>
      <c r="F4" s="129"/>
    </row>
    <row r="5" spans="1:23" s="12" customFormat="1">
      <c r="A5" s="130" t="s">
        <v>49</v>
      </c>
      <c r="B5" s="130"/>
      <c r="C5" s="130"/>
      <c r="D5" s="130"/>
      <c r="E5" s="130"/>
      <c r="F5" s="130"/>
    </row>
    <row r="6" spans="1:23" ht="15" thickBot="1"/>
    <row r="7" spans="1:23">
      <c r="A7" s="131" t="s">
        <v>0</v>
      </c>
      <c r="B7" s="124" t="s">
        <v>63</v>
      </c>
      <c r="C7" s="68" t="s">
        <v>4</v>
      </c>
      <c r="D7" s="68" t="s">
        <v>46</v>
      </c>
      <c r="E7" s="67" t="s">
        <v>48</v>
      </c>
      <c r="F7" s="75" t="s">
        <v>61</v>
      </c>
      <c r="G7" s="34"/>
      <c r="H7" s="34"/>
    </row>
    <row r="8" spans="1:23" ht="15" thickBot="1">
      <c r="A8" s="132"/>
      <c r="B8" s="125"/>
      <c r="C8" s="107" t="s">
        <v>6</v>
      </c>
      <c r="D8" s="107" t="s">
        <v>6</v>
      </c>
      <c r="E8" s="107" t="s">
        <v>5</v>
      </c>
      <c r="F8" s="108" t="s">
        <v>62</v>
      </c>
      <c r="G8" s="35"/>
      <c r="H8" s="35"/>
    </row>
    <row r="9" spans="1:23">
      <c r="A9" s="104">
        <v>1</v>
      </c>
      <c r="B9" s="105" t="s">
        <v>39</v>
      </c>
      <c r="C9" s="106">
        <v>3585</v>
      </c>
      <c r="D9" s="106">
        <f>C9</f>
        <v>3585</v>
      </c>
      <c r="E9" s="106">
        <f>C9*0.15+40</f>
        <v>577.75</v>
      </c>
      <c r="F9" s="106"/>
      <c r="G9" s="17"/>
      <c r="H9" s="17"/>
    </row>
    <row r="10" spans="1:23">
      <c r="A10" s="101">
        <v>2</v>
      </c>
      <c r="B10" s="102" t="s">
        <v>64</v>
      </c>
      <c r="C10" s="103"/>
      <c r="D10" s="103"/>
      <c r="E10" s="103"/>
      <c r="F10" s="103">
        <v>70</v>
      </c>
      <c r="G10" s="17"/>
      <c r="H10" s="17"/>
    </row>
    <row r="11" spans="1:23">
      <c r="A11" s="101">
        <v>3</v>
      </c>
      <c r="B11" s="102" t="s">
        <v>65</v>
      </c>
      <c r="C11" s="103"/>
      <c r="D11" s="103"/>
      <c r="E11" s="103"/>
      <c r="F11" s="103">
        <v>38</v>
      </c>
      <c r="G11" s="17"/>
      <c r="H11" s="17"/>
    </row>
    <row r="12" spans="1:23" ht="15" thickBot="1">
      <c r="A12" s="57"/>
      <c r="B12" s="21"/>
      <c r="C12" s="21"/>
      <c r="D12" s="64"/>
      <c r="E12" s="64"/>
      <c r="F12" s="65"/>
      <c r="G12" s="17"/>
      <c r="H12" s="17"/>
    </row>
    <row r="13" spans="1:23" ht="15" thickBot="1">
      <c r="A13" s="12"/>
      <c r="B13" s="66" t="s">
        <v>1</v>
      </c>
      <c r="C13" s="76">
        <f>SUM(C9:C12)</f>
        <v>3585</v>
      </c>
      <c r="D13" s="76">
        <f>SUM(D9:D12)</f>
        <v>3585</v>
      </c>
      <c r="E13" s="76">
        <f>SUM(E9:E12)</f>
        <v>577.75</v>
      </c>
      <c r="F13" s="79">
        <f>SUM(F9:F12)</f>
        <v>108</v>
      </c>
      <c r="G13" s="20"/>
      <c r="H13" s="20"/>
    </row>
    <row r="16" spans="1:23">
      <c r="A16" t="s">
        <v>45</v>
      </c>
      <c r="E16">
        <v>340</v>
      </c>
    </row>
    <row r="19" spans="1:8">
      <c r="A19" s="126" t="s">
        <v>2</v>
      </c>
      <c r="B19" s="127"/>
      <c r="C19" s="127"/>
      <c r="D19" s="127"/>
      <c r="E19" s="127"/>
      <c r="F19" s="127"/>
      <c r="G19" s="127"/>
      <c r="H19" s="127"/>
    </row>
    <row r="20" spans="1:8" ht="15.6">
      <c r="A20" s="38">
        <v>1.1000000000000001</v>
      </c>
      <c r="B20" s="123" t="s">
        <v>13</v>
      </c>
      <c r="C20" s="123"/>
      <c r="D20" s="123"/>
      <c r="E20" s="123"/>
      <c r="F20" s="123"/>
      <c r="G20" s="56" t="s">
        <v>5</v>
      </c>
      <c r="H20" s="69">
        <f>E16</f>
        <v>340</v>
      </c>
    </row>
    <row r="21" spans="1:8" ht="15.6">
      <c r="A21" s="38">
        <v>2.1</v>
      </c>
      <c r="B21" s="123" t="s">
        <v>11</v>
      </c>
      <c r="C21" s="123"/>
      <c r="D21" s="123"/>
      <c r="E21" s="123"/>
      <c r="F21" s="123"/>
      <c r="G21" s="56" t="s">
        <v>6</v>
      </c>
      <c r="H21" s="69">
        <f>D13</f>
        <v>3585</v>
      </c>
    </row>
    <row r="22" spans="1:8" ht="45.75" customHeight="1">
      <c r="A22" s="38">
        <v>2.2000000000000002</v>
      </c>
      <c r="B22" s="123" t="s">
        <v>47</v>
      </c>
      <c r="C22" s="123"/>
      <c r="D22" s="123"/>
      <c r="E22" s="123"/>
      <c r="F22" s="123"/>
      <c r="G22" s="56" t="s">
        <v>5</v>
      </c>
      <c r="H22" s="69">
        <f>E13</f>
        <v>577.75</v>
      </c>
    </row>
    <row r="23" spans="1:8" ht="66.75" customHeight="1">
      <c r="A23" s="38">
        <v>2.2999999999999998</v>
      </c>
      <c r="B23" s="128" t="s">
        <v>66</v>
      </c>
      <c r="C23" s="128"/>
      <c r="D23" s="128"/>
      <c r="E23" s="128"/>
      <c r="F23" s="128"/>
      <c r="G23" s="56" t="s">
        <v>62</v>
      </c>
      <c r="H23" s="69">
        <f>F13</f>
        <v>108</v>
      </c>
    </row>
    <row r="24" spans="1:8" ht="89.25" customHeight="1">
      <c r="A24" s="38">
        <v>2.4</v>
      </c>
      <c r="B24" s="123" t="s">
        <v>60</v>
      </c>
      <c r="C24" s="123"/>
      <c r="D24" s="123"/>
      <c r="E24" s="123"/>
      <c r="F24" s="123"/>
      <c r="G24" s="56" t="s">
        <v>6</v>
      </c>
      <c r="H24" s="69">
        <f>C13</f>
        <v>3585</v>
      </c>
    </row>
    <row r="30" spans="1:8">
      <c r="F30" s="54" t="s">
        <v>35</v>
      </c>
    </row>
    <row r="31" spans="1:8">
      <c r="F31" s="55"/>
      <c r="G31" t="str">
        <f>КС!D22</f>
        <v>инж. Живко Димов</v>
      </c>
    </row>
  </sheetData>
  <mergeCells count="12">
    <mergeCell ref="A1:F1"/>
    <mergeCell ref="A2:H2"/>
    <mergeCell ref="A4:F4"/>
    <mergeCell ref="A5:F5"/>
    <mergeCell ref="A7:A8"/>
    <mergeCell ref="B24:F24"/>
    <mergeCell ref="B7:B8"/>
    <mergeCell ref="B20:F20"/>
    <mergeCell ref="B22:F22"/>
    <mergeCell ref="B21:F21"/>
    <mergeCell ref="A19:H19"/>
    <mergeCell ref="B23:F23"/>
  </mergeCells>
  <phoneticPr fontId="5" type="noConversion"/>
  <conditionalFormatting sqref="F30:F31">
    <cfRule type="cellIs" dxfId="4" priority="1" operator="equal">
      <formula>63645</formula>
    </cfRule>
  </conditionalFormatting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04736-D7ED-4FA5-8F38-28D2988E17AE}">
  <sheetPr>
    <pageSetUpPr fitToPage="1"/>
  </sheetPr>
  <dimension ref="A1:X22"/>
  <sheetViews>
    <sheetView zoomScaleNormal="100" workbookViewId="0">
      <selection activeCell="M33" sqref="M33"/>
    </sheetView>
  </sheetViews>
  <sheetFormatPr defaultRowHeight="14.4"/>
  <cols>
    <col min="2" max="2" width="28.109375" customWidth="1"/>
    <col min="5" max="5" width="10.44140625" bestFit="1" customWidth="1"/>
    <col min="6" max="6" width="10.44140625" customWidth="1"/>
    <col min="7" max="7" width="11" bestFit="1" customWidth="1"/>
  </cols>
  <sheetData>
    <row r="1" spans="1:24" s="9" customFormat="1">
      <c r="A1" s="119" t="str">
        <f>КС!A1</f>
        <v>Възложител: „София Тех Парк“ АД</v>
      </c>
      <c r="B1" s="119"/>
      <c r="C1" s="119"/>
      <c r="D1" s="119"/>
      <c r="E1" s="119"/>
      <c r="F1" s="119"/>
      <c r="G1" s="119"/>
      <c r="H1" s="119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s="9" customFormat="1" ht="36.75" customHeight="1">
      <c r="A2" s="120" t="str">
        <f>КС!A2</f>
        <v>Обект: Временен паркинг по Чл. 147 и Чл. 55 от ЗУТ в части от ПИ 68134.4081.9548 и ПИ 68134.4081.9549 , УПИ1 , кв10, м. НПЗ Изток, м. Къро</v>
      </c>
      <c r="B2" s="120"/>
      <c r="C2" s="120"/>
      <c r="D2" s="120"/>
      <c r="E2" s="120"/>
      <c r="F2" s="120"/>
      <c r="G2" s="120"/>
      <c r="H2" s="120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>
      <c r="A3" s="142" t="s">
        <v>38</v>
      </c>
      <c r="B3" s="142"/>
      <c r="C3" s="142"/>
      <c r="D3" s="142"/>
      <c r="E3" s="142"/>
      <c r="F3" s="142"/>
      <c r="G3" s="142"/>
      <c r="H3" s="142"/>
      <c r="I3" s="19"/>
      <c r="J3" s="19"/>
      <c r="K3" s="19"/>
      <c r="L3" s="19"/>
      <c r="M3" s="10"/>
    </row>
    <row r="4" spans="1:24">
      <c r="A4" s="143" t="s">
        <v>25</v>
      </c>
      <c r="B4" s="143"/>
      <c r="C4" s="143"/>
      <c r="D4" s="143"/>
      <c r="E4" s="143"/>
      <c r="F4" s="143"/>
      <c r="G4" s="143"/>
      <c r="H4" s="143"/>
      <c r="I4" s="14"/>
      <c r="J4" s="14"/>
      <c r="K4" s="14"/>
      <c r="L4" s="14"/>
      <c r="M4" s="16"/>
    </row>
    <row r="5" spans="1:24" ht="15" thickBot="1">
      <c r="D5" s="9"/>
      <c r="F5" s="9"/>
      <c r="H5" s="9"/>
    </row>
    <row r="6" spans="1:24">
      <c r="A6" s="135" t="s">
        <v>0</v>
      </c>
      <c r="B6" s="133" t="s">
        <v>40</v>
      </c>
      <c r="C6" s="39" t="s">
        <v>52</v>
      </c>
      <c r="D6" s="29" t="s">
        <v>53</v>
      </c>
      <c r="F6" s="9"/>
      <c r="H6" s="9"/>
    </row>
    <row r="7" spans="1:24" ht="15" thickBot="1">
      <c r="A7" s="136"/>
      <c r="B7" s="134"/>
      <c r="C7" s="92" t="s">
        <v>6</v>
      </c>
      <c r="D7" s="63" t="s">
        <v>6</v>
      </c>
      <c r="F7" s="9"/>
    </row>
    <row r="8" spans="1:24">
      <c r="A8" s="81">
        <v>1</v>
      </c>
      <c r="B8" s="91" t="s">
        <v>58</v>
      </c>
      <c r="C8" s="84">
        <f>980*0.1</f>
        <v>98</v>
      </c>
      <c r="D8" s="29"/>
      <c r="E8" s="9"/>
      <c r="F8" s="9"/>
      <c r="G8" s="9"/>
      <c r="H8" s="9"/>
    </row>
    <row r="9" spans="1:24" ht="33" customHeight="1" thickBot="1">
      <c r="A9" s="83">
        <v>2</v>
      </c>
      <c r="B9" s="96" t="s">
        <v>59</v>
      </c>
      <c r="C9" s="97">
        <v>4</v>
      </c>
      <c r="D9" s="98">
        <f>12*5</f>
        <v>60</v>
      </c>
      <c r="E9" s="9"/>
      <c r="F9" s="9"/>
      <c r="G9" s="9"/>
      <c r="H9" s="9"/>
    </row>
    <row r="10" spans="1:24" ht="15" thickBot="1">
      <c r="A10" s="9"/>
      <c r="B10" s="93" t="s">
        <v>54</v>
      </c>
      <c r="C10" s="94">
        <f>SUM(C8:C9)</f>
        <v>102</v>
      </c>
      <c r="D10" s="95">
        <f>SUM(D8:D9)</f>
        <v>60</v>
      </c>
      <c r="E10" s="9"/>
      <c r="F10" s="9"/>
      <c r="G10" s="9"/>
      <c r="H10" s="9"/>
    </row>
    <row r="12" spans="1:24" ht="15" thickBot="1"/>
    <row r="13" spans="1:24" ht="15" thickBot="1">
      <c r="A13" s="139" t="s">
        <v>2</v>
      </c>
      <c r="B13" s="140"/>
      <c r="C13" s="140"/>
      <c r="D13" s="140"/>
      <c r="E13" s="140"/>
      <c r="F13" s="140"/>
      <c r="G13" s="141"/>
      <c r="H13" s="19"/>
    </row>
    <row r="14" spans="1:24">
      <c r="A14" s="80">
        <v>3.1</v>
      </c>
      <c r="B14" s="138" t="s">
        <v>50</v>
      </c>
      <c r="C14" s="138"/>
      <c r="D14" s="138"/>
      <c r="E14" s="138"/>
      <c r="F14" s="87" t="s">
        <v>6</v>
      </c>
      <c r="G14" s="88">
        <f>C10</f>
        <v>102</v>
      </c>
    </row>
    <row r="15" spans="1:24" ht="29.25" customHeight="1" thickBot="1">
      <c r="A15" s="82">
        <v>3.2</v>
      </c>
      <c r="B15" s="137" t="s">
        <v>51</v>
      </c>
      <c r="C15" s="137"/>
      <c r="D15" s="137"/>
      <c r="E15" s="137"/>
      <c r="F15" s="89" t="s">
        <v>6</v>
      </c>
      <c r="G15" s="90">
        <f>D10</f>
        <v>60</v>
      </c>
    </row>
    <row r="21" spans="5:6">
      <c r="E21" s="54" t="s">
        <v>35</v>
      </c>
    </row>
    <row r="22" spans="5:6">
      <c r="F22" s="55" t="str">
        <f>КС!D22</f>
        <v>инж. Живко Димов</v>
      </c>
    </row>
  </sheetData>
  <mergeCells count="9">
    <mergeCell ref="B6:B7"/>
    <mergeCell ref="A6:A7"/>
    <mergeCell ref="B15:E15"/>
    <mergeCell ref="A2:H2"/>
    <mergeCell ref="A1:H1"/>
    <mergeCell ref="B14:E14"/>
    <mergeCell ref="A13:G13"/>
    <mergeCell ref="A3:H3"/>
    <mergeCell ref="A4:H4"/>
  </mergeCells>
  <phoneticPr fontId="5" type="noConversion"/>
  <conditionalFormatting sqref="C14:C15">
    <cfRule type="cellIs" dxfId="3" priority="1" operator="equal">
      <formula>63645</formula>
    </cfRule>
  </conditionalFormatting>
  <conditionalFormatting sqref="E21">
    <cfRule type="cellIs" dxfId="2" priority="2" operator="equal">
      <formula>63645</formula>
    </cfRule>
  </conditionalFormatting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854E-DF9E-4A49-819C-70AEB845992A}">
  <dimension ref="A1:X26"/>
  <sheetViews>
    <sheetView topLeftCell="A4" workbookViewId="0">
      <selection activeCell="M33" sqref="M33"/>
    </sheetView>
  </sheetViews>
  <sheetFormatPr defaultRowHeight="14.4"/>
  <cols>
    <col min="2" max="2" width="10.88671875" customWidth="1"/>
    <col min="3" max="3" width="17.44140625" customWidth="1"/>
    <col min="4" max="4" width="11.88671875" customWidth="1"/>
    <col min="5" max="5" width="9.44140625" customWidth="1"/>
    <col min="6" max="6" width="11.33203125" bestFit="1" customWidth="1"/>
    <col min="256" max="256" width="9.6640625" bestFit="1" customWidth="1"/>
    <col min="257" max="257" width="10.88671875" customWidth="1"/>
    <col min="258" max="258" width="17.44140625" customWidth="1"/>
    <col min="259" max="259" width="9.44140625" customWidth="1"/>
    <col min="260" max="260" width="11.88671875" customWidth="1"/>
    <col min="262" max="262" width="15.109375" customWidth="1"/>
    <col min="263" max="263" width="20.5546875" bestFit="1" customWidth="1"/>
    <col min="512" max="512" width="9.6640625" bestFit="1" customWidth="1"/>
    <col min="513" max="513" width="10.88671875" customWidth="1"/>
    <col min="514" max="514" width="17.44140625" customWidth="1"/>
    <col min="515" max="515" width="9.44140625" customWidth="1"/>
    <col min="516" max="516" width="11.88671875" customWidth="1"/>
    <col min="518" max="518" width="15.109375" customWidth="1"/>
    <col min="519" max="519" width="20.5546875" bestFit="1" customWidth="1"/>
    <col min="768" max="768" width="9.6640625" bestFit="1" customWidth="1"/>
    <col min="769" max="769" width="10.88671875" customWidth="1"/>
    <col min="770" max="770" width="17.44140625" customWidth="1"/>
    <col min="771" max="771" width="9.44140625" customWidth="1"/>
    <col min="772" max="772" width="11.88671875" customWidth="1"/>
    <col min="774" max="774" width="15.109375" customWidth="1"/>
    <col min="775" max="775" width="20.5546875" bestFit="1" customWidth="1"/>
    <col min="1024" max="1024" width="9.6640625" bestFit="1" customWidth="1"/>
    <col min="1025" max="1025" width="10.88671875" customWidth="1"/>
    <col min="1026" max="1026" width="17.44140625" customWidth="1"/>
    <col min="1027" max="1027" width="9.44140625" customWidth="1"/>
    <col min="1028" max="1028" width="11.88671875" customWidth="1"/>
    <col min="1030" max="1030" width="15.109375" customWidth="1"/>
    <col min="1031" max="1031" width="20.5546875" bestFit="1" customWidth="1"/>
    <col min="1280" max="1280" width="9.6640625" bestFit="1" customWidth="1"/>
    <col min="1281" max="1281" width="10.88671875" customWidth="1"/>
    <col min="1282" max="1282" width="17.44140625" customWidth="1"/>
    <col min="1283" max="1283" width="9.44140625" customWidth="1"/>
    <col min="1284" max="1284" width="11.88671875" customWidth="1"/>
    <col min="1286" max="1286" width="15.109375" customWidth="1"/>
    <col min="1287" max="1287" width="20.5546875" bestFit="1" customWidth="1"/>
    <col min="1536" max="1536" width="9.6640625" bestFit="1" customWidth="1"/>
    <col min="1537" max="1537" width="10.88671875" customWidth="1"/>
    <col min="1538" max="1538" width="17.44140625" customWidth="1"/>
    <col min="1539" max="1539" width="9.44140625" customWidth="1"/>
    <col min="1540" max="1540" width="11.88671875" customWidth="1"/>
    <col min="1542" max="1542" width="15.109375" customWidth="1"/>
    <col min="1543" max="1543" width="20.5546875" bestFit="1" customWidth="1"/>
    <col min="1792" max="1792" width="9.6640625" bestFit="1" customWidth="1"/>
    <col min="1793" max="1793" width="10.88671875" customWidth="1"/>
    <col min="1794" max="1794" width="17.44140625" customWidth="1"/>
    <col min="1795" max="1795" width="9.44140625" customWidth="1"/>
    <col min="1796" max="1796" width="11.88671875" customWidth="1"/>
    <col min="1798" max="1798" width="15.109375" customWidth="1"/>
    <col min="1799" max="1799" width="20.5546875" bestFit="1" customWidth="1"/>
    <col min="2048" max="2048" width="9.6640625" bestFit="1" customWidth="1"/>
    <col min="2049" max="2049" width="10.88671875" customWidth="1"/>
    <col min="2050" max="2050" width="17.44140625" customWidth="1"/>
    <col min="2051" max="2051" width="9.44140625" customWidth="1"/>
    <col min="2052" max="2052" width="11.88671875" customWidth="1"/>
    <col min="2054" max="2054" width="15.109375" customWidth="1"/>
    <col min="2055" max="2055" width="20.5546875" bestFit="1" customWidth="1"/>
    <col min="2304" max="2304" width="9.6640625" bestFit="1" customWidth="1"/>
    <col min="2305" max="2305" width="10.88671875" customWidth="1"/>
    <col min="2306" max="2306" width="17.44140625" customWidth="1"/>
    <col min="2307" max="2307" width="9.44140625" customWidth="1"/>
    <col min="2308" max="2308" width="11.88671875" customWidth="1"/>
    <col min="2310" max="2310" width="15.109375" customWidth="1"/>
    <col min="2311" max="2311" width="20.5546875" bestFit="1" customWidth="1"/>
    <col min="2560" max="2560" width="9.6640625" bestFit="1" customWidth="1"/>
    <col min="2561" max="2561" width="10.88671875" customWidth="1"/>
    <col min="2562" max="2562" width="17.44140625" customWidth="1"/>
    <col min="2563" max="2563" width="9.44140625" customWidth="1"/>
    <col min="2564" max="2564" width="11.88671875" customWidth="1"/>
    <col min="2566" max="2566" width="15.109375" customWidth="1"/>
    <col min="2567" max="2567" width="20.5546875" bestFit="1" customWidth="1"/>
    <col min="2816" max="2816" width="9.6640625" bestFit="1" customWidth="1"/>
    <col min="2817" max="2817" width="10.88671875" customWidth="1"/>
    <col min="2818" max="2818" width="17.44140625" customWidth="1"/>
    <col min="2819" max="2819" width="9.44140625" customWidth="1"/>
    <col min="2820" max="2820" width="11.88671875" customWidth="1"/>
    <col min="2822" max="2822" width="15.109375" customWidth="1"/>
    <col min="2823" max="2823" width="20.5546875" bestFit="1" customWidth="1"/>
    <col min="3072" max="3072" width="9.6640625" bestFit="1" customWidth="1"/>
    <col min="3073" max="3073" width="10.88671875" customWidth="1"/>
    <col min="3074" max="3074" width="17.44140625" customWidth="1"/>
    <col min="3075" max="3075" width="9.44140625" customWidth="1"/>
    <col min="3076" max="3076" width="11.88671875" customWidth="1"/>
    <col min="3078" max="3078" width="15.109375" customWidth="1"/>
    <col min="3079" max="3079" width="20.5546875" bestFit="1" customWidth="1"/>
    <col min="3328" max="3328" width="9.6640625" bestFit="1" customWidth="1"/>
    <col min="3329" max="3329" width="10.88671875" customWidth="1"/>
    <col min="3330" max="3330" width="17.44140625" customWidth="1"/>
    <col min="3331" max="3331" width="9.44140625" customWidth="1"/>
    <col min="3332" max="3332" width="11.88671875" customWidth="1"/>
    <col min="3334" max="3334" width="15.109375" customWidth="1"/>
    <col min="3335" max="3335" width="20.5546875" bestFit="1" customWidth="1"/>
    <col min="3584" max="3584" width="9.6640625" bestFit="1" customWidth="1"/>
    <col min="3585" max="3585" width="10.88671875" customWidth="1"/>
    <col min="3586" max="3586" width="17.44140625" customWidth="1"/>
    <col min="3587" max="3587" width="9.44140625" customWidth="1"/>
    <col min="3588" max="3588" width="11.88671875" customWidth="1"/>
    <col min="3590" max="3590" width="15.109375" customWidth="1"/>
    <col min="3591" max="3591" width="20.5546875" bestFit="1" customWidth="1"/>
    <col min="3840" max="3840" width="9.6640625" bestFit="1" customWidth="1"/>
    <col min="3841" max="3841" width="10.88671875" customWidth="1"/>
    <col min="3842" max="3842" width="17.44140625" customWidth="1"/>
    <col min="3843" max="3843" width="9.44140625" customWidth="1"/>
    <col min="3844" max="3844" width="11.88671875" customWidth="1"/>
    <col min="3846" max="3846" width="15.109375" customWidth="1"/>
    <col min="3847" max="3847" width="20.5546875" bestFit="1" customWidth="1"/>
    <col min="4096" max="4096" width="9.6640625" bestFit="1" customWidth="1"/>
    <col min="4097" max="4097" width="10.88671875" customWidth="1"/>
    <col min="4098" max="4098" width="17.44140625" customWidth="1"/>
    <col min="4099" max="4099" width="9.44140625" customWidth="1"/>
    <col min="4100" max="4100" width="11.88671875" customWidth="1"/>
    <col min="4102" max="4102" width="15.109375" customWidth="1"/>
    <col min="4103" max="4103" width="20.5546875" bestFit="1" customWidth="1"/>
    <col min="4352" max="4352" width="9.6640625" bestFit="1" customWidth="1"/>
    <col min="4353" max="4353" width="10.88671875" customWidth="1"/>
    <col min="4354" max="4354" width="17.44140625" customWidth="1"/>
    <col min="4355" max="4355" width="9.44140625" customWidth="1"/>
    <col min="4356" max="4356" width="11.88671875" customWidth="1"/>
    <col min="4358" max="4358" width="15.109375" customWidth="1"/>
    <col min="4359" max="4359" width="20.5546875" bestFit="1" customWidth="1"/>
    <col min="4608" max="4608" width="9.6640625" bestFit="1" customWidth="1"/>
    <col min="4609" max="4609" width="10.88671875" customWidth="1"/>
    <col min="4610" max="4610" width="17.44140625" customWidth="1"/>
    <col min="4611" max="4611" width="9.44140625" customWidth="1"/>
    <col min="4612" max="4612" width="11.88671875" customWidth="1"/>
    <col min="4614" max="4614" width="15.109375" customWidth="1"/>
    <col min="4615" max="4615" width="20.5546875" bestFit="1" customWidth="1"/>
    <col min="4864" max="4864" width="9.6640625" bestFit="1" customWidth="1"/>
    <col min="4865" max="4865" width="10.88671875" customWidth="1"/>
    <col min="4866" max="4866" width="17.44140625" customWidth="1"/>
    <col min="4867" max="4867" width="9.44140625" customWidth="1"/>
    <col min="4868" max="4868" width="11.88671875" customWidth="1"/>
    <col min="4870" max="4870" width="15.109375" customWidth="1"/>
    <col min="4871" max="4871" width="20.5546875" bestFit="1" customWidth="1"/>
    <col min="5120" max="5120" width="9.6640625" bestFit="1" customWidth="1"/>
    <col min="5121" max="5121" width="10.88671875" customWidth="1"/>
    <col min="5122" max="5122" width="17.44140625" customWidth="1"/>
    <col min="5123" max="5123" width="9.44140625" customWidth="1"/>
    <col min="5124" max="5124" width="11.88671875" customWidth="1"/>
    <col min="5126" max="5126" width="15.109375" customWidth="1"/>
    <col min="5127" max="5127" width="20.5546875" bestFit="1" customWidth="1"/>
    <col min="5376" max="5376" width="9.6640625" bestFit="1" customWidth="1"/>
    <col min="5377" max="5377" width="10.88671875" customWidth="1"/>
    <col min="5378" max="5378" width="17.44140625" customWidth="1"/>
    <col min="5379" max="5379" width="9.44140625" customWidth="1"/>
    <col min="5380" max="5380" width="11.88671875" customWidth="1"/>
    <col min="5382" max="5382" width="15.109375" customWidth="1"/>
    <col min="5383" max="5383" width="20.5546875" bestFit="1" customWidth="1"/>
    <col min="5632" max="5632" width="9.6640625" bestFit="1" customWidth="1"/>
    <col min="5633" max="5633" width="10.88671875" customWidth="1"/>
    <col min="5634" max="5634" width="17.44140625" customWidth="1"/>
    <col min="5635" max="5635" width="9.44140625" customWidth="1"/>
    <col min="5636" max="5636" width="11.88671875" customWidth="1"/>
    <col min="5638" max="5638" width="15.109375" customWidth="1"/>
    <col min="5639" max="5639" width="20.5546875" bestFit="1" customWidth="1"/>
    <col min="5888" max="5888" width="9.6640625" bestFit="1" customWidth="1"/>
    <col min="5889" max="5889" width="10.88671875" customWidth="1"/>
    <col min="5890" max="5890" width="17.44140625" customWidth="1"/>
    <col min="5891" max="5891" width="9.44140625" customWidth="1"/>
    <col min="5892" max="5892" width="11.88671875" customWidth="1"/>
    <col min="5894" max="5894" width="15.109375" customWidth="1"/>
    <col min="5895" max="5895" width="20.5546875" bestFit="1" customWidth="1"/>
    <col min="6144" max="6144" width="9.6640625" bestFit="1" customWidth="1"/>
    <col min="6145" max="6145" width="10.88671875" customWidth="1"/>
    <col min="6146" max="6146" width="17.44140625" customWidth="1"/>
    <col min="6147" max="6147" width="9.44140625" customWidth="1"/>
    <col min="6148" max="6148" width="11.88671875" customWidth="1"/>
    <col min="6150" max="6150" width="15.109375" customWidth="1"/>
    <col min="6151" max="6151" width="20.5546875" bestFit="1" customWidth="1"/>
    <col min="6400" max="6400" width="9.6640625" bestFit="1" customWidth="1"/>
    <col min="6401" max="6401" width="10.88671875" customWidth="1"/>
    <col min="6402" max="6402" width="17.44140625" customWidth="1"/>
    <col min="6403" max="6403" width="9.44140625" customWidth="1"/>
    <col min="6404" max="6404" width="11.88671875" customWidth="1"/>
    <col min="6406" max="6406" width="15.109375" customWidth="1"/>
    <col min="6407" max="6407" width="20.5546875" bestFit="1" customWidth="1"/>
    <col min="6656" max="6656" width="9.6640625" bestFit="1" customWidth="1"/>
    <col min="6657" max="6657" width="10.88671875" customWidth="1"/>
    <col min="6658" max="6658" width="17.44140625" customWidth="1"/>
    <col min="6659" max="6659" width="9.44140625" customWidth="1"/>
    <col min="6660" max="6660" width="11.88671875" customWidth="1"/>
    <col min="6662" max="6662" width="15.109375" customWidth="1"/>
    <col min="6663" max="6663" width="20.5546875" bestFit="1" customWidth="1"/>
    <col min="6912" max="6912" width="9.6640625" bestFit="1" customWidth="1"/>
    <col min="6913" max="6913" width="10.88671875" customWidth="1"/>
    <col min="6914" max="6914" width="17.44140625" customWidth="1"/>
    <col min="6915" max="6915" width="9.44140625" customWidth="1"/>
    <col min="6916" max="6916" width="11.88671875" customWidth="1"/>
    <col min="6918" max="6918" width="15.109375" customWidth="1"/>
    <col min="6919" max="6919" width="20.5546875" bestFit="1" customWidth="1"/>
    <col min="7168" max="7168" width="9.6640625" bestFit="1" customWidth="1"/>
    <col min="7169" max="7169" width="10.88671875" customWidth="1"/>
    <col min="7170" max="7170" width="17.44140625" customWidth="1"/>
    <col min="7171" max="7171" width="9.44140625" customWidth="1"/>
    <col min="7172" max="7172" width="11.88671875" customWidth="1"/>
    <col min="7174" max="7174" width="15.109375" customWidth="1"/>
    <col min="7175" max="7175" width="20.5546875" bestFit="1" customWidth="1"/>
    <col min="7424" max="7424" width="9.6640625" bestFit="1" customWidth="1"/>
    <col min="7425" max="7425" width="10.88671875" customWidth="1"/>
    <col min="7426" max="7426" width="17.44140625" customWidth="1"/>
    <col min="7427" max="7427" width="9.44140625" customWidth="1"/>
    <col min="7428" max="7428" width="11.88671875" customWidth="1"/>
    <col min="7430" max="7430" width="15.109375" customWidth="1"/>
    <col min="7431" max="7431" width="20.5546875" bestFit="1" customWidth="1"/>
    <col min="7680" max="7680" width="9.6640625" bestFit="1" customWidth="1"/>
    <col min="7681" max="7681" width="10.88671875" customWidth="1"/>
    <col min="7682" max="7682" width="17.44140625" customWidth="1"/>
    <col min="7683" max="7683" width="9.44140625" customWidth="1"/>
    <col min="7684" max="7684" width="11.88671875" customWidth="1"/>
    <col min="7686" max="7686" width="15.109375" customWidth="1"/>
    <col min="7687" max="7687" width="20.5546875" bestFit="1" customWidth="1"/>
    <col min="7936" max="7936" width="9.6640625" bestFit="1" customWidth="1"/>
    <col min="7937" max="7937" width="10.88671875" customWidth="1"/>
    <col min="7938" max="7938" width="17.44140625" customWidth="1"/>
    <col min="7939" max="7939" width="9.44140625" customWidth="1"/>
    <col min="7940" max="7940" width="11.88671875" customWidth="1"/>
    <col min="7942" max="7942" width="15.109375" customWidth="1"/>
    <col min="7943" max="7943" width="20.5546875" bestFit="1" customWidth="1"/>
    <col min="8192" max="8192" width="9.6640625" bestFit="1" customWidth="1"/>
    <col min="8193" max="8193" width="10.88671875" customWidth="1"/>
    <col min="8194" max="8194" width="17.44140625" customWidth="1"/>
    <col min="8195" max="8195" width="9.44140625" customWidth="1"/>
    <col min="8196" max="8196" width="11.88671875" customWidth="1"/>
    <col min="8198" max="8198" width="15.109375" customWidth="1"/>
    <col min="8199" max="8199" width="20.5546875" bestFit="1" customWidth="1"/>
    <col min="8448" max="8448" width="9.6640625" bestFit="1" customWidth="1"/>
    <col min="8449" max="8449" width="10.88671875" customWidth="1"/>
    <col min="8450" max="8450" width="17.44140625" customWidth="1"/>
    <col min="8451" max="8451" width="9.44140625" customWidth="1"/>
    <col min="8452" max="8452" width="11.88671875" customWidth="1"/>
    <col min="8454" max="8454" width="15.109375" customWidth="1"/>
    <col min="8455" max="8455" width="20.5546875" bestFit="1" customWidth="1"/>
    <col min="8704" max="8704" width="9.6640625" bestFit="1" customWidth="1"/>
    <col min="8705" max="8705" width="10.88671875" customWidth="1"/>
    <col min="8706" max="8706" width="17.44140625" customWidth="1"/>
    <col min="8707" max="8707" width="9.44140625" customWidth="1"/>
    <col min="8708" max="8708" width="11.88671875" customWidth="1"/>
    <col min="8710" max="8710" width="15.109375" customWidth="1"/>
    <col min="8711" max="8711" width="20.5546875" bestFit="1" customWidth="1"/>
    <col min="8960" max="8960" width="9.6640625" bestFit="1" customWidth="1"/>
    <col min="8961" max="8961" width="10.88671875" customWidth="1"/>
    <col min="8962" max="8962" width="17.44140625" customWidth="1"/>
    <col min="8963" max="8963" width="9.44140625" customWidth="1"/>
    <col min="8964" max="8964" width="11.88671875" customWidth="1"/>
    <col min="8966" max="8966" width="15.109375" customWidth="1"/>
    <col min="8967" max="8967" width="20.5546875" bestFit="1" customWidth="1"/>
    <col min="9216" max="9216" width="9.6640625" bestFit="1" customWidth="1"/>
    <col min="9217" max="9217" width="10.88671875" customWidth="1"/>
    <col min="9218" max="9218" width="17.44140625" customWidth="1"/>
    <col min="9219" max="9219" width="9.44140625" customWidth="1"/>
    <col min="9220" max="9220" width="11.88671875" customWidth="1"/>
    <col min="9222" max="9222" width="15.109375" customWidth="1"/>
    <col min="9223" max="9223" width="20.5546875" bestFit="1" customWidth="1"/>
    <col min="9472" max="9472" width="9.6640625" bestFit="1" customWidth="1"/>
    <col min="9473" max="9473" width="10.88671875" customWidth="1"/>
    <col min="9474" max="9474" width="17.44140625" customWidth="1"/>
    <col min="9475" max="9475" width="9.44140625" customWidth="1"/>
    <col min="9476" max="9476" width="11.88671875" customWidth="1"/>
    <col min="9478" max="9478" width="15.109375" customWidth="1"/>
    <col min="9479" max="9479" width="20.5546875" bestFit="1" customWidth="1"/>
    <col min="9728" max="9728" width="9.6640625" bestFit="1" customWidth="1"/>
    <col min="9729" max="9729" width="10.88671875" customWidth="1"/>
    <col min="9730" max="9730" width="17.44140625" customWidth="1"/>
    <col min="9731" max="9731" width="9.44140625" customWidth="1"/>
    <col min="9732" max="9732" width="11.88671875" customWidth="1"/>
    <col min="9734" max="9734" width="15.109375" customWidth="1"/>
    <col min="9735" max="9735" width="20.5546875" bestFit="1" customWidth="1"/>
    <col min="9984" max="9984" width="9.6640625" bestFit="1" customWidth="1"/>
    <col min="9985" max="9985" width="10.88671875" customWidth="1"/>
    <col min="9986" max="9986" width="17.44140625" customWidth="1"/>
    <col min="9987" max="9987" width="9.44140625" customWidth="1"/>
    <col min="9988" max="9988" width="11.88671875" customWidth="1"/>
    <col min="9990" max="9990" width="15.109375" customWidth="1"/>
    <col min="9991" max="9991" width="20.5546875" bestFit="1" customWidth="1"/>
    <col min="10240" max="10240" width="9.6640625" bestFit="1" customWidth="1"/>
    <col min="10241" max="10241" width="10.88671875" customWidth="1"/>
    <col min="10242" max="10242" width="17.44140625" customWidth="1"/>
    <col min="10243" max="10243" width="9.44140625" customWidth="1"/>
    <col min="10244" max="10244" width="11.88671875" customWidth="1"/>
    <col min="10246" max="10246" width="15.109375" customWidth="1"/>
    <col min="10247" max="10247" width="20.5546875" bestFit="1" customWidth="1"/>
    <col min="10496" max="10496" width="9.6640625" bestFit="1" customWidth="1"/>
    <col min="10497" max="10497" width="10.88671875" customWidth="1"/>
    <col min="10498" max="10498" width="17.44140625" customWidth="1"/>
    <col min="10499" max="10499" width="9.44140625" customWidth="1"/>
    <col min="10500" max="10500" width="11.88671875" customWidth="1"/>
    <col min="10502" max="10502" width="15.109375" customWidth="1"/>
    <col min="10503" max="10503" width="20.5546875" bestFit="1" customWidth="1"/>
    <col min="10752" max="10752" width="9.6640625" bestFit="1" customWidth="1"/>
    <col min="10753" max="10753" width="10.88671875" customWidth="1"/>
    <col min="10754" max="10754" width="17.44140625" customWidth="1"/>
    <col min="10755" max="10755" width="9.44140625" customWidth="1"/>
    <col min="10756" max="10756" width="11.88671875" customWidth="1"/>
    <col min="10758" max="10758" width="15.109375" customWidth="1"/>
    <col min="10759" max="10759" width="20.5546875" bestFit="1" customWidth="1"/>
    <col min="11008" max="11008" width="9.6640625" bestFit="1" customWidth="1"/>
    <col min="11009" max="11009" width="10.88671875" customWidth="1"/>
    <col min="11010" max="11010" width="17.44140625" customWidth="1"/>
    <col min="11011" max="11011" width="9.44140625" customWidth="1"/>
    <col min="11012" max="11012" width="11.88671875" customWidth="1"/>
    <col min="11014" max="11014" width="15.109375" customWidth="1"/>
    <col min="11015" max="11015" width="20.5546875" bestFit="1" customWidth="1"/>
    <col min="11264" max="11264" width="9.6640625" bestFit="1" customWidth="1"/>
    <col min="11265" max="11265" width="10.88671875" customWidth="1"/>
    <col min="11266" max="11266" width="17.44140625" customWidth="1"/>
    <col min="11267" max="11267" width="9.44140625" customWidth="1"/>
    <col min="11268" max="11268" width="11.88671875" customWidth="1"/>
    <col min="11270" max="11270" width="15.109375" customWidth="1"/>
    <col min="11271" max="11271" width="20.5546875" bestFit="1" customWidth="1"/>
    <col min="11520" max="11520" width="9.6640625" bestFit="1" customWidth="1"/>
    <col min="11521" max="11521" width="10.88671875" customWidth="1"/>
    <col min="11522" max="11522" width="17.44140625" customWidth="1"/>
    <col min="11523" max="11523" width="9.44140625" customWidth="1"/>
    <col min="11524" max="11524" width="11.88671875" customWidth="1"/>
    <col min="11526" max="11526" width="15.109375" customWidth="1"/>
    <col min="11527" max="11527" width="20.5546875" bestFit="1" customWidth="1"/>
    <col min="11776" max="11776" width="9.6640625" bestFit="1" customWidth="1"/>
    <col min="11777" max="11777" width="10.88671875" customWidth="1"/>
    <col min="11778" max="11778" width="17.44140625" customWidth="1"/>
    <col min="11779" max="11779" width="9.44140625" customWidth="1"/>
    <col min="11780" max="11780" width="11.88671875" customWidth="1"/>
    <col min="11782" max="11782" width="15.109375" customWidth="1"/>
    <col min="11783" max="11783" width="20.5546875" bestFit="1" customWidth="1"/>
    <col min="12032" max="12032" width="9.6640625" bestFit="1" customWidth="1"/>
    <col min="12033" max="12033" width="10.88671875" customWidth="1"/>
    <col min="12034" max="12034" width="17.44140625" customWidth="1"/>
    <col min="12035" max="12035" width="9.44140625" customWidth="1"/>
    <col min="12036" max="12036" width="11.88671875" customWidth="1"/>
    <col min="12038" max="12038" width="15.109375" customWidth="1"/>
    <col min="12039" max="12039" width="20.5546875" bestFit="1" customWidth="1"/>
    <col min="12288" max="12288" width="9.6640625" bestFit="1" customWidth="1"/>
    <col min="12289" max="12289" width="10.88671875" customWidth="1"/>
    <col min="12290" max="12290" width="17.44140625" customWidth="1"/>
    <col min="12291" max="12291" width="9.44140625" customWidth="1"/>
    <col min="12292" max="12292" width="11.88671875" customWidth="1"/>
    <col min="12294" max="12294" width="15.109375" customWidth="1"/>
    <col min="12295" max="12295" width="20.5546875" bestFit="1" customWidth="1"/>
    <col min="12544" max="12544" width="9.6640625" bestFit="1" customWidth="1"/>
    <col min="12545" max="12545" width="10.88671875" customWidth="1"/>
    <col min="12546" max="12546" width="17.44140625" customWidth="1"/>
    <col min="12547" max="12547" width="9.44140625" customWidth="1"/>
    <col min="12548" max="12548" width="11.88671875" customWidth="1"/>
    <col min="12550" max="12550" width="15.109375" customWidth="1"/>
    <col min="12551" max="12551" width="20.5546875" bestFit="1" customWidth="1"/>
    <col min="12800" max="12800" width="9.6640625" bestFit="1" customWidth="1"/>
    <col min="12801" max="12801" width="10.88671875" customWidth="1"/>
    <col min="12802" max="12802" width="17.44140625" customWidth="1"/>
    <col min="12803" max="12803" width="9.44140625" customWidth="1"/>
    <col min="12804" max="12804" width="11.88671875" customWidth="1"/>
    <col min="12806" max="12806" width="15.109375" customWidth="1"/>
    <col min="12807" max="12807" width="20.5546875" bestFit="1" customWidth="1"/>
    <col min="13056" max="13056" width="9.6640625" bestFit="1" customWidth="1"/>
    <col min="13057" max="13057" width="10.88671875" customWidth="1"/>
    <col min="13058" max="13058" width="17.44140625" customWidth="1"/>
    <col min="13059" max="13059" width="9.44140625" customWidth="1"/>
    <col min="13060" max="13060" width="11.88671875" customWidth="1"/>
    <col min="13062" max="13062" width="15.109375" customWidth="1"/>
    <col min="13063" max="13063" width="20.5546875" bestFit="1" customWidth="1"/>
    <col min="13312" max="13312" width="9.6640625" bestFit="1" customWidth="1"/>
    <col min="13313" max="13313" width="10.88671875" customWidth="1"/>
    <col min="13314" max="13314" width="17.44140625" customWidth="1"/>
    <col min="13315" max="13315" width="9.44140625" customWidth="1"/>
    <col min="13316" max="13316" width="11.88671875" customWidth="1"/>
    <col min="13318" max="13318" width="15.109375" customWidth="1"/>
    <col min="13319" max="13319" width="20.5546875" bestFit="1" customWidth="1"/>
    <col min="13568" max="13568" width="9.6640625" bestFit="1" customWidth="1"/>
    <col min="13569" max="13569" width="10.88671875" customWidth="1"/>
    <col min="13570" max="13570" width="17.44140625" customWidth="1"/>
    <col min="13571" max="13571" width="9.44140625" customWidth="1"/>
    <col min="13572" max="13572" width="11.88671875" customWidth="1"/>
    <col min="13574" max="13574" width="15.109375" customWidth="1"/>
    <col min="13575" max="13575" width="20.5546875" bestFit="1" customWidth="1"/>
    <col min="13824" max="13824" width="9.6640625" bestFit="1" customWidth="1"/>
    <col min="13825" max="13825" width="10.88671875" customWidth="1"/>
    <col min="13826" max="13826" width="17.44140625" customWidth="1"/>
    <col min="13827" max="13827" width="9.44140625" customWidth="1"/>
    <col min="13828" max="13828" width="11.88671875" customWidth="1"/>
    <col min="13830" max="13830" width="15.109375" customWidth="1"/>
    <col min="13831" max="13831" width="20.5546875" bestFit="1" customWidth="1"/>
    <col min="14080" max="14080" width="9.6640625" bestFit="1" customWidth="1"/>
    <col min="14081" max="14081" width="10.88671875" customWidth="1"/>
    <col min="14082" max="14082" width="17.44140625" customWidth="1"/>
    <col min="14083" max="14083" width="9.44140625" customWidth="1"/>
    <col min="14084" max="14084" width="11.88671875" customWidth="1"/>
    <col min="14086" max="14086" width="15.109375" customWidth="1"/>
    <col min="14087" max="14087" width="20.5546875" bestFit="1" customWidth="1"/>
    <col min="14336" max="14336" width="9.6640625" bestFit="1" customWidth="1"/>
    <col min="14337" max="14337" width="10.88671875" customWidth="1"/>
    <col min="14338" max="14338" width="17.44140625" customWidth="1"/>
    <col min="14339" max="14339" width="9.44140625" customWidth="1"/>
    <col min="14340" max="14340" width="11.88671875" customWidth="1"/>
    <col min="14342" max="14342" width="15.109375" customWidth="1"/>
    <col min="14343" max="14343" width="20.5546875" bestFit="1" customWidth="1"/>
    <col min="14592" max="14592" width="9.6640625" bestFit="1" customWidth="1"/>
    <col min="14593" max="14593" width="10.88671875" customWidth="1"/>
    <col min="14594" max="14594" width="17.44140625" customWidth="1"/>
    <col min="14595" max="14595" width="9.44140625" customWidth="1"/>
    <col min="14596" max="14596" width="11.88671875" customWidth="1"/>
    <col min="14598" max="14598" width="15.109375" customWidth="1"/>
    <col min="14599" max="14599" width="20.5546875" bestFit="1" customWidth="1"/>
    <col min="14848" max="14848" width="9.6640625" bestFit="1" customWidth="1"/>
    <col min="14849" max="14849" width="10.88671875" customWidth="1"/>
    <col min="14850" max="14850" width="17.44140625" customWidth="1"/>
    <col min="14851" max="14851" width="9.44140625" customWidth="1"/>
    <col min="14852" max="14852" width="11.88671875" customWidth="1"/>
    <col min="14854" max="14854" width="15.109375" customWidth="1"/>
    <col min="14855" max="14855" width="20.5546875" bestFit="1" customWidth="1"/>
    <col min="15104" max="15104" width="9.6640625" bestFit="1" customWidth="1"/>
    <col min="15105" max="15105" width="10.88671875" customWidth="1"/>
    <col min="15106" max="15106" width="17.44140625" customWidth="1"/>
    <col min="15107" max="15107" width="9.44140625" customWidth="1"/>
    <col min="15108" max="15108" width="11.88671875" customWidth="1"/>
    <col min="15110" max="15110" width="15.109375" customWidth="1"/>
    <col min="15111" max="15111" width="20.5546875" bestFit="1" customWidth="1"/>
    <col min="15360" max="15360" width="9.6640625" bestFit="1" customWidth="1"/>
    <col min="15361" max="15361" width="10.88671875" customWidth="1"/>
    <col min="15362" max="15362" width="17.44140625" customWidth="1"/>
    <col min="15363" max="15363" width="9.44140625" customWidth="1"/>
    <col min="15364" max="15364" width="11.88671875" customWidth="1"/>
    <col min="15366" max="15366" width="15.109375" customWidth="1"/>
    <col min="15367" max="15367" width="20.5546875" bestFit="1" customWidth="1"/>
    <col min="15616" max="15616" width="9.6640625" bestFit="1" customWidth="1"/>
    <col min="15617" max="15617" width="10.88671875" customWidth="1"/>
    <col min="15618" max="15618" width="17.44140625" customWidth="1"/>
    <col min="15619" max="15619" width="9.44140625" customWidth="1"/>
    <col min="15620" max="15620" width="11.88671875" customWidth="1"/>
    <col min="15622" max="15622" width="15.109375" customWidth="1"/>
    <col min="15623" max="15623" width="20.5546875" bestFit="1" customWidth="1"/>
    <col min="15872" max="15872" width="9.6640625" bestFit="1" customWidth="1"/>
    <col min="15873" max="15873" width="10.88671875" customWidth="1"/>
    <col min="15874" max="15874" width="17.44140625" customWidth="1"/>
    <col min="15875" max="15875" width="9.44140625" customWidth="1"/>
    <col min="15876" max="15876" width="11.88671875" customWidth="1"/>
    <col min="15878" max="15878" width="15.109375" customWidth="1"/>
    <col min="15879" max="15879" width="20.5546875" bestFit="1" customWidth="1"/>
    <col min="16128" max="16128" width="9.6640625" bestFit="1" customWidth="1"/>
    <col min="16129" max="16129" width="10.88671875" customWidth="1"/>
    <col min="16130" max="16130" width="17.44140625" customWidth="1"/>
    <col min="16131" max="16131" width="9.44140625" customWidth="1"/>
    <col min="16132" max="16132" width="11.88671875" customWidth="1"/>
    <col min="16134" max="16134" width="15.109375" customWidth="1"/>
    <col min="16135" max="16135" width="20.5546875" bestFit="1" customWidth="1"/>
  </cols>
  <sheetData>
    <row r="1" spans="1:24" s="9" customFormat="1">
      <c r="A1" s="119" t="str">
        <f>КС!A1</f>
        <v>Възложител: „София Тех Парк“ АД</v>
      </c>
      <c r="B1" s="119"/>
      <c r="C1" s="119"/>
      <c r="D1" s="119"/>
      <c r="E1" s="119"/>
      <c r="F1" s="119"/>
      <c r="G1" s="119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s="9" customFormat="1" ht="37.5" customHeight="1">
      <c r="A2" s="120" t="str">
        <f>КС!A2</f>
        <v>Обект: Временен паркинг по Чл. 147 и Чл. 55 от ЗУТ в части от ПИ 68134.4081.9548 и ПИ 68134.4081.9549 , УПИ1 , кв10, м. НПЗ Изток, м. Къро</v>
      </c>
      <c r="B2" s="120"/>
      <c r="C2" s="120"/>
      <c r="D2" s="120"/>
      <c r="E2" s="120"/>
      <c r="F2" s="120"/>
      <c r="G2" s="120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</row>
    <row r="3" spans="1:24">
      <c r="A3" s="142" t="s">
        <v>30</v>
      </c>
      <c r="B3" s="142"/>
      <c r="C3" s="142"/>
      <c r="D3" s="142"/>
      <c r="E3" s="142"/>
      <c r="F3" s="142"/>
      <c r="G3" s="142"/>
      <c r="H3" s="19"/>
      <c r="I3" s="19"/>
      <c r="J3" s="19"/>
      <c r="K3" s="19"/>
      <c r="L3" s="19"/>
      <c r="M3" s="10"/>
    </row>
    <row r="4" spans="1:24">
      <c r="A4" s="155" t="s">
        <v>37</v>
      </c>
      <c r="B4" s="155"/>
      <c r="C4" s="155"/>
      <c r="D4" s="155"/>
      <c r="E4" s="155"/>
      <c r="F4" s="155"/>
      <c r="G4" s="155"/>
      <c r="H4" s="24"/>
    </row>
    <row r="5" spans="1:24">
      <c r="A5" s="23"/>
      <c r="B5" s="23"/>
      <c r="C5" s="23"/>
      <c r="D5" s="23"/>
      <c r="E5" s="23"/>
      <c r="F5" s="23"/>
      <c r="G5" s="23"/>
    </row>
    <row r="6" spans="1:24">
      <c r="A6" s="23"/>
      <c r="B6" s="23"/>
      <c r="C6" s="23"/>
      <c r="D6" s="23"/>
      <c r="E6" s="23"/>
      <c r="F6" s="23"/>
      <c r="G6" s="23"/>
    </row>
    <row r="7" spans="1:24" ht="15" thickBot="1">
      <c r="A7" s="12"/>
      <c r="B7" s="12"/>
      <c r="C7" s="12"/>
      <c r="D7" s="12"/>
      <c r="E7" s="12"/>
      <c r="F7" s="12"/>
      <c r="G7" s="12"/>
      <c r="I7" s="13"/>
    </row>
    <row r="8" spans="1:24" ht="30.75" customHeight="1">
      <c r="A8" s="150" t="s">
        <v>16</v>
      </c>
      <c r="B8" s="148" t="s">
        <v>17</v>
      </c>
      <c r="C8" s="148" t="s">
        <v>18</v>
      </c>
      <c r="D8" s="148" t="s">
        <v>3</v>
      </c>
      <c r="E8" s="148" t="s">
        <v>19</v>
      </c>
      <c r="F8" s="148" t="s">
        <v>20</v>
      </c>
      <c r="G8" s="149"/>
      <c r="I8" s="16"/>
    </row>
    <row r="9" spans="1:24" ht="28.8">
      <c r="A9" s="151"/>
      <c r="B9" s="152"/>
      <c r="C9" s="152"/>
      <c r="D9" s="152"/>
      <c r="E9" s="152"/>
      <c r="F9" s="58" t="s">
        <v>23</v>
      </c>
      <c r="G9" s="59" t="s">
        <v>24</v>
      </c>
      <c r="I9" s="16"/>
    </row>
    <row r="10" spans="1:24">
      <c r="A10" s="15">
        <v>1</v>
      </c>
      <c r="B10" s="30" t="s">
        <v>55</v>
      </c>
      <c r="C10" s="25" t="s">
        <v>56</v>
      </c>
      <c r="D10" s="30">
        <v>1</v>
      </c>
      <c r="E10" s="32">
        <v>0.156</v>
      </c>
      <c r="F10" s="31">
        <f t="shared" ref="F10:F11" si="0">D10*E10</f>
        <v>0.156</v>
      </c>
      <c r="G10" s="37"/>
    </row>
    <row r="11" spans="1:24">
      <c r="A11" s="15">
        <v>2</v>
      </c>
      <c r="B11" s="30" t="s">
        <v>42</v>
      </c>
      <c r="C11" s="30" t="s">
        <v>21</v>
      </c>
      <c r="D11" s="25">
        <v>2</v>
      </c>
      <c r="E11" s="32">
        <f>0.55*0.7</f>
        <v>0.38500000000000001</v>
      </c>
      <c r="F11" s="31">
        <f t="shared" si="0"/>
        <v>0.77</v>
      </c>
      <c r="G11" s="37"/>
    </row>
    <row r="12" spans="1:24">
      <c r="A12" s="15">
        <v>3</v>
      </c>
      <c r="B12" s="30" t="s">
        <v>43</v>
      </c>
      <c r="C12" s="30" t="s">
        <v>21</v>
      </c>
      <c r="D12" s="25">
        <v>2</v>
      </c>
      <c r="E12" s="32">
        <f>0.5*0.25</f>
        <v>0.125</v>
      </c>
      <c r="F12" s="31">
        <f t="shared" ref="F12" si="1">D12*E12</f>
        <v>0.25</v>
      </c>
      <c r="G12" s="37"/>
    </row>
    <row r="13" spans="1:24">
      <c r="A13" s="15"/>
      <c r="B13" s="30"/>
      <c r="C13" s="30" t="s">
        <v>29</v>
      </c>
      <c r="D13" s="25">
        <v>3</v>
      </c>
      <c r="E13" s="32"/>
      <c r="F13" s="31"/>
      <c r="G13" s="37"/>
    </row>
    <row r="14" spans="1:24" ht="15" thickBot="1">
      <c r="A14" s="26"/>
      <c r="B14" s="27"/>
      <c r="C14" s="27"/>
      <c r="D14" s="27"/>
      <c r="E14" s="27"/>
      <c r="F14" s="27"/>
      <c r="G14" s="36"/>
    </row>
    <row r="15" spans="1:24" ht="15" thickBot="1">
      <c r="A15" s="153" t="s">
        <v>22</v>
      </c>
      <c r="B15" s="154"/>
      <c r="C15" s="154"/>
      <c r="D15" s="60"/>
      <c r="E15" s="60"/>
      <c r="F15" s="60">
        <f>SUM(F10:F12)</f>
        <v>1.1760000000000002</v>
      </c>
      <c r="G15" s="61">
        <f>SUM(G10:G11)</f>
        <v>0</v>
      </c>
    </row>
    <row r="18" spans="1:8" ht="15" thickBot="1"/>
    <row r="19" spans="1:8" ht="15" thickBot="1">
      <c r="A19" s="145" t="s">
        <v>2</v>
      </c>
      <c r="B19" s="146"/>
      <c r="C19" s="146"/>
      <c r="D19" s="146"/>
      <c r="E19" s="146"/>
      <c r="F19" s="146"/>
      <c r="G19" s="147"/>
      <c r="H19" s="19"/>
    </row>
    <row r="20" spans="1:8" ht="42" customHeight="1">
      <c r="A20" s="18">
        <v>3.3</v>
      </c>
      <c r="B20" s="156" t="s">
        <v>14</v>
      </c>
      <c r="C20" s="156"/>
      <c r="D20" s="156"/>
      <c r="E20" s="156"/>
      <c r="F20" s="22" t="s">
        <v>6</v>
      </c>
      <c r="G20" s="78">
        <f>F15</f>
        <v>1.1760000000000002</v>
      </c>
    </row>
    <row r="21" spans="1:8" ht="50.25" customHeight="1">
      <c r="A21" s="1">
        <v>3.4</v>
      </c>
      <c r="B21" s="144" t="s">
        <v>15</v>
      </c>
      <c r="C21" s="144"/>
      <c r="D21" s="144"/>
      <c r="E21" s="144"/>
      <c r="F21" s="11" t="s">
        <v>12</v>
      </c>
      <c r="G21" s="2">
        <f>D13</f>
        <v>3</v>
      </c>
    </row>
    <row r="25" spans="1:8">
      <c r="E25" s="54" t="s">
        <v>35</v>
      </c>
    </row>
    <row r="26" spans="1:8">
      <c r="F26" s="55" t="str">
        <f>КС!D22</f>
        <v>инж. Живко Димов</v>
      </c>
    </row>
  </sheetData>
  <mergeCells count="14">
    <mergeCell ref="A3:G3"/>
    <mergeCell ref="A4:G4"/>
    <mergeCell ref="B20:E20"/>
    <mergeCell ref="A2:G2"/>
    <mergeCell ref="A1:G1"/>
    <mergeCell ref="B21:E21"/>
    <mergeCell ref="A19:G19"/>
    <mergeCell ref="F8:G8"/>
    <mergeCell ref="A8:A9"/>
    <mergeCell ref="B8:B9"/>
    <mergeCell ref="C8:C9"/>
    <mergeCell ref="E8:E9"/>
    <mergeCell ref="D8:D9"/>
    <mergeCell ref="A15:C15"/>
  </mergeCells>
  <phoneticPr fontId="5" type="noConversion"/>
  <conditionalFormatting sqref="C20:C21">
    <cfRule type="cellIs" dxfId="1" priority="2" operator="equal">
      <formula>63645</formula>
    </cfRule>
  </conditionalFormatting>
  <conditionalFormatting sqref="E25">
    <cfRule type="cellIs" dxfId="0" priority="1" operator="equal">
      <formula>63645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КС</vt:lpstr>
      <vt:lpstr>КС-вед</vt:lpstr>
      <vt:lpstr>Настилки В1</vt:lpstr>
      <vt:lpstr>Маркировка В2</vt:lpstr>
      <vt:lpstr>Пътни знаци В3</vt:lpstr>
      <vt:lpstr>КС!Print_Area</vt:lpstr>
      <vt:lpstr>'КС-вед'!Print_Area</vt:lpstr>
      <vt:lpstr>КС!Print_Titles</vt:lpstr>
      <vt:lpstr>'КС-вед'!Print_Titles</vt:lpstr>
      <vt:lpstr>'Маркировка В2'!Print_Titles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IEBSPC22</dc:creator>
  <cp:lastModifiedBy>Rositsa Lubenova</cp:lastModifiedBy>
  <cp:lastPrinted>2025-06-16T13:06:53Z</cp:lastPrinted>
  <dcterms:created xsi:type="dcterms:W3CDTF">2023-06-13T14:16:31Z</dcterms:created>
  <dcterms:modified xsi:type="dcterms:W3CDTF">2025-07-07T12:24:13Z</dcterms:modified>
</cp:coreProperties>
</file>